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secalculation\01102026\РАСЧЁТ_01_10_2026\"/>
    </mc:Choice>
  </mc:AlternateContent>
  <xr:revisionPtr revIDLastSave="0" documentId="13_ncr:1_{F8D72F6D-6CAF-46DF-99CF-91AB0936F794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01.01.2026" sheetId="76" r:id="rId1"/>
    <sheet name="01.02.2026" sheetId="77" r:id="rId2"/>
    <sheet name="01.03.2026" sheetId="78" r:id="rId3"/>
    <sheet name="01.04.2026" sheetId="79" r:id="rId4"/>
    <sheet name="01.05.2026" sheetId="80" r:id="rId5"/>
    <sheet name="01.06.2026" sheetId="81" r:id="rId6"/>
    <sheet name="01.07.2026" sheetId="82" r:id="rId7"/>
    <sheet name="01.08.2026" sheetId="83" r:id="rId8"/>
    <sheet name="01.09.2026" sheetId="84" r:id="rId9"/>
    <sheet name="01.10.2026" sheetId="85" r:id="rId10"/>
  </sheets>
  <externalReferences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calcPr calcId="191029"/>
</workbook>
</file>

<file path=xl/calcChain.xml><?xml version="1.0" encoding="utf-8"?>
<calcChain xmlns="http://schemas.openxmlformats.org/spreadsheetml/2006/main">
  <c r="E6" i="84" l="1"/>
  <c r="E7" i="84"/>
  <c r="E8" i="84"/>
  <c r="E9" i="84"/>
  <c r="E10" i="84"/>
  <c r="E11" i="84"/>
  <c r="E12" i="84"/>
  <c r="E13" i="84"/>
  <c r="E14" i="84"/>
  <c r="E15" i="84"/>
  <c r="E16" i="84"/>
  <c r="E17" i="84"/>
  <c r="E18" i="84"/>
  <c r="E19" i="84"/>
  <c r="E20" i="84"/>
  <c r="E21" i="84"/>
  <c r="E22" i="84"/>
  <c r="E23" i="84"/>
  <c r="E24" i="84"/>
  <c r="E25" i="84"/>
  <c r="E26" i="84"/>
  <c r="E27" i="84"/>
  <c r="E28" i="84"/>
  <c r="E29" i="84"/>
  <c r="E30" i="84"/>
  <c r="E31" i="84"/>
  <c r="E32" i="84"/>
  <c r="E33" i="84"/>
  <c r="C33" i="84" s="1"/>
  <c r="E34" i="84"/>
  <c r="E5" i="84"/>
  <c r="D6" i="84"/>
  <c r="D7" i="84"/>
  <c r="D8" i="84"/>
  <c r="D9" i="84"/>
  <c r="D10" i="84"/>
  <c r="C10" i="84" s="1"/>
  <c r="D11" i="84"/>
  <c r="D12" i="84"/>
  <c r="D13" i="84"/>
  <c r="D14" i="84"/>
  <c r="D15" i="84"/>
  <c r="D16" i="84"/>
  <c r="C16" i="84" s="1"/>
  <c r="D17" i="84"/>
  <c r="D18" i="84"/>
  <c r="D19" i="84"/>
  <c r="D20" i="84"/>
  <c r="D21" i="84"/>
  <c r="D22" i="84"/>
  <c r="D23" i="84"/>
  <c r="C23" i="84" s="1"/>
  <c r="D24" i="84"/>
  <c r="D25" i="84"/>
  <c r="D26" i="84"/>
  <c r="D27" i="84"/>
  <c r="D28" i="84"/>
  <c r="C28" i="84" s="1"/>
  <c r="D29" i="84"/>
  <c r="D30" i="84"/>
  <c r="D31" i="84"/>
  <c r="D32" i="84"/>
  <c r="C32" i="84" s="1"/>
  <c r="D33" i="84"/>
  <c r="D34" i="84"/>
  <c r="D5" i="84"/>
  <c r="B3" i="84"/>
  <c r="E34" i="85"/>
  <c r="C34" i="85" s="1"/>
  <c r="D34" i="85"/>
  <c r="E33" i="85"/>
  <c r="D33" i="85"/>
  <c r="E32" i="85"/>
  <c r="D32" i="85"/>
  <c r="C32" i="85" s="1"/>
  <c r="E31" i="85"/>
  <c r="D31" i="85"/>
  <c r="E30" i="85"/>
  <c r="D30" i="85"/>
  <c r="C30" i="85" s="1"/>
  <c r="E29" i="85"/>
  <c r="D29" i="85"/>
  <c r="C29" i="85" s="1"/>
  <c r="E28" i="85"/>
  <c r="D28" i="85"/>
  <c r="C28" i="85"/>
  <c r="E27" i="85"/>
  <c r="D27" i="85"/>
  <c r="E26" i="85"/>
  <c r="D26" i="85"/>
  <c r="C26" i="85" s="1"/>
  <c r="E25" i="85"/>
  <c r="D25" i="85"/>
  <c r="E24" i="85"/>
  <c r="D24" i="85"/>
  <c r="C24" i="85"/>
  <c r="E23" i="85"/>
  <c r="D23" i="85"/>
  <c r="C23" i="85" s="1"/>
  <c r="E22" i="85"/>
  <c r="C22" i="85" s="1"/>
  <c r="D22" i="85"/>
  <c r="E21" i="85"/>
  <c r="D21" i="85"/>
  <c r="E20" i="85"/>
  <c r="D20" i="85"/>
  <c r="C20" i="85" s="1"/>
  <c r="E19" i="85"/>
  <c r="D19" i="85"/>
  <c r="C19" i="85" s="1"/>
  <c r="E18" i="85"/>
  <c r="D18" i="85"/>
  <c r="C18" i="85" s="1"/>
  <c r="E17" i="85"/>
  <c r="D17" i="85"/>
  <c r="C17" i="85" s="1"/>
  <c r="E16" i="85"/>
  <c r="D16" i="85"/>
  <c r="C16" i="85"/>
  <c r="E15" i="85"/>
  <c r="D15" i="85"/>
  <c r="E14" i="85"/>
  <c r="D14" i="85"/>
  <c r="C14" i="85" s="1"/>
  <c r="E13" i="85"/>
  <c r="D13" i="85"/>
  <c r="E12" i="85"/>
  <c r="D12" i="85"/>
  <c r="C12" i="85"/>
  <c r="E11" i="85"/>
  <c r="D11" i="85"/>
  <c r="C11" i="85" s="1"/>
  <c r="E10" i="85"/>
  <c r="C10" i="85" s="1"/>
  <c r="D10" i="85"/>
  <c r="E9" i="85"/>
  <c r="D9" i="85"/>
  <c r="E8" i="85"/>
  <c r="D8" i="85"/>
  <c r="C8" i="85" s="1"/>
  <c r="E7" i="85"/>
  <c r="D7" i="85"/>
  <c r="C7" i="85" s="1"/>
  <c r="E6" i="85"/>
  <c r="D6" i="85"/>
  <c r="C6" i="85" s="1"/>
  <c r="E5" i="85"/>
  <c r="D5" i="85"/>
  <c r="B3" i="85"/>
  <c r="E6" i="83"/>
  <c r="E7" i="83"/>
  <c r="E8" i="83"/>
  <c r="E9" i="83"/>
  <c r="E10" i="83"/>
  <c r="E11" i="83"/>
  <c r="E12" i="83"/>
  <c r="E13" i="83"/>
  <c r="E14" i="83"/>
  <c r="E15" i="83"/>
  <c r="E16" i="83"/>
  <c r="E17" i="83"/>
  <c r="E18" i="83"/>
  <c r="E19" i="83"/>
  <c r="E20" i="83"/>
  <c r="E21" i="83"/>
  <c r="E22" i="83"/>
  <c r="E23" i="83"/>
  <c r="E24" i="83"/>
  <c r="E25" i="83"/>
  <c r="E26" i="83"/>
  <c r="E27" i="83"/>
  <c r="E28" i="83"/>
  <c r="E29" i="83"/>
  <c r="E30" i="83"/>
  <c r="E31" i="83"/>
  <c r="E32" i="83"/>
  <c r="E33" i="83"/>
  <c r="E34" i="83"/>
  <c r="E5" i="83"/>
  <c r="D6" i="83"/>
  <c r="C6" i="83" s="1"/>
  <c r="D7" i="83"/>
  <c r="D8" i="83"/>
  <c r="D9" i="83"/>
  <c r="D10" i="83"/>
  <c r="D11" i="83"/>
  <c r="D12" i="83"/>
  <c r="D13" i="83"/>
  <c r="D14" i="83"/>
  <c r="D15" i="83"/>
  <c r="D16" i="83"/>
  <c r="D17" i="83"/>
  <c r="D18" i="83"/>
  <c r="D19" i="83"/>
  <c r="D20" i="83"/>
  <c r="D21" i="83"/>
  <c r="D22" i="83"/>
  <c r="D23" i="83"/>
  <c r="D24" i="83"/>
  <c r="C24" i="83" s="1"/>
  <c r="D25" i="83"/>
  <c r="D26" i="83"/>
  <c r="D27" i="83"/>
  <c r="D28" i="83"/>
  <c r="D29" i="83"/>
  <c r="D30" i="83"/>
  <c r="D31" i="83"/>
  <c r="D32" i="83"/>
  <c r="D33" i="83"/>
  <c r="D34" i="83"/>
  <c r="D5" i="83"/>
  <c r="B3" i="83"/>
  <c r="C30" i="84"/>
  <c r="C24" i="84"/>
  <c r="C18" i="84"/>
  <c r="C10" i="83"/>
  <c r="C28" i="83"/>
  <c r="C34" i="83"/>
  <c r="C22" i="83"/>
  <c r="C16" i="83"/>
  <c r="E6" i="82"/>
  <c r="E7" i="82"/>
  <c r="E8" i="82"/>
  <c r="E9" i="82"/>
  <c r="E10" i="82"/>
  <c r="E11" i="82"/>
  <c r="E12" i="82"/>
  <c r="E13" i="82"/>
  <c r="E14" i="82"/>
  <c r="E15" i="82"/>
  <c r="E16" i="82"/>
  <c r="E17" i="82"/>
  <c r="E18" i="82"/>
  <c r="E19" i="82"/>
  <c r="E20" i="82"/>
  <c r="E21" i="82"/>
  <c r="E22" i="82"/>
  <c r="E23" i="82"/>
  <c r="E24" i="82"/>
  <c r="E25" i="82"/>
  <c r="E26" i="82"/>
  <c r="E27" i="82"/>
  <c r="E28" i="82"/>
  <c r="E29" i="82"/>
  <c r="E30" i="82"/>
  <c r="E31" i="82"/>
  <c r="E32" i="82"/>
  <c r="E33" i="82"/>
  <c r="E34" i="82"/>
  <c r="E5" i="82"/>
  <c r="D6" i="82"/>
  <c r="C6" i="82" s="1"/>
  <c r="D7" i="82"/>
  <c r="D8" i="82"/>
  <c r="D9" i="82"/>
  <c r="D10" i="82"/>
  <c r="C10" i="82" s="1"/>
  <c r="D11" i="82"/>
  <c r="D12" i="82"/>
  <c r="D13" i="82"/>
  <c r="D14" i="82"/>
  <c r="D15" i="82"/>
  <c r="D16" i="82"/>
  <c r="C16" i="82" s="1"/>
  <c r="D17" i="82"/>
  <c r="D18" i="82"/>
  <c r="D19" i="82"/>
  <c r="D20" i="82"/>
  <c r="D21" i="82"/>
  <c r="D22" i="82"/>
  <c r="D23" i="82"/>
  <c r="D24" i="82"/>
  <c r="D25" i="82"/>
  <c r="D26" i="82"/>
  <c r="D27" i="82"/>
  <c r="D28" i="82"/>
  <c r="D29" i="82"/>
  <c r="C29" i="82" s="1"/>
  <c r="D30" i="82"/>
  <c r="D31" i="82"/>
  <c r="D32" i="82"/>
  <c r="C32" i="82" s="1"/>
  <c r="D33" i="82"/>
  <c r="C33" i="82" s="1"/>
  <c r="D34" i="82"/>
  <c r="D5" i="82"/>
  <c r="B3" i="82"/>
  <c r="B3" i="81"/>
  <c r="E35" i="81"/>
  <c r="E6" i="81"/>
  <c r="E7" i="81"/>
  <c r="E8" i="81"/>
  <c r="E9" i="81"/>
  <c r="E10" i="81"/>
  <c r="E11" i="81"/>
  <c r="E12" i="81"/>
  <c r="E13" i="81"/>
  <c r="E14" i="81"/>
  <c r="E15" i="81"/>
  <c r="E16" i="81"/>
  <c r="E17" i="81"/>
  <c r="E18" i="81"/>
  <c r="E19" i="81"/>
  <c r="E20" i="81"/>
  <c r="E21" i="81"/>
  <c r="E22" i="81"/>
  <c r="E23" i="81"/>
  <c r="E24" i="81"/>
  <c r="E25" i="81"/>
  <c r="E26" i="81"/>
  <c r="E27" i="81"/>
  <c r="E28" i="81"/>
  <c r="E29" i="81"/>
  <c r="E30" i="81"/>
  <c r="E31" i="81"/>
  <c r="E32" i="81"/>
  <c r="E33" i="81"/>
  <c r="E34" i="81"/>
  <c r="E5" i="81"/>
  <c r="E5" i="80"/>
  <c r="E6" i="80"/>
  <c r="E7" i="80"/>
  <c r="E8" i="80"/>
  <c r="E9" i="80"/>
  <c r="E10" i="80"/>
  <c r="E11" i="80"/>
  <c r="E12" i="80"/>
  <c r="E13" i="80"/>
  <c r="E14" i="80"/>
  <c r="E15" i="80"/>
  <c r="E16" i="80"/>
  <c r="E17" i="80"/>
  <c r="E18" i="80"/>
  <c r="E19" i="80"/>
  <c r="E20" i="80"/>
  <c r="E21" i="80"/>
  <c r="E22" i="80"/>
  <c r="E23" i="80"/>
  <c r="E24" i="80"/>
  <c r="E25" i="80"/>
  <c r="E26" i="80"/>
  <c r="E27" i="80"/>
  <c r="E28" i="80"/>
  <c r="E29" i="80"/>
  <c r="E30" i="80"/>
  <c r="E31" i="80"/>
  <c r="E32" i="80"/>
  <c r="E33" i="80"/>
  <c r="E34" i="80"/>
  <c r="E35" i="80"/>
  <c r="D6" i="81"/>
  <c r="D7" i="81"/>
  <c r="D8" i="81"/>
  <c r="D9" i="81"/>
  <c r="D10" i="81"/>
  <c r="D11" i="81"/>
  <c r="D12" i="81"/>
  <c r="D13" i="81"/>
  <c r="D14" i="81"/>
  <c r="D15" i="81"/>
  <c r="D16" i="81"/>
  <c r="D17" i="81"/>
  <c r="D18" i="81"/>
  <c r="D19" i="81"/>
  <c r="D20" i="81"/>
  <c r="D21" i="81"/>
  <c r="D22" i="81"/>
  <c r="D23" i="81"/>
  <c r="D24" i="81"/>
  <c r="C24" i="81" s="1"/>
  <c r="D25" i="81"/>
  <c r="D26" i="81"/>
  <c r="C26" i="81" s="1"/>
  <c r="D27" i="81"/>
  <c r="D28" i="81"/>
  <c r="D29" i="81"/>
  <c r="D30" i="81"/>
  <c r="D31" i="81"/>
  <c r="D32" i="81"/>
  <c r="D33" i="81"/>
  <c r="D34" i="81"/>
  <c r="D5" i="81"/>
  <c r="D5" i="80"/>
  <c r="B3" i="80"/>
  <c r="D6" i="80"/>
  <c r="D7" i="80"/>
  <c r="D8" i="80"/>
  <c r="D9" i="80"/>
  <c r="D10" i="80"/>
  <c r="D11" i="80"/>
  <c r="D12" i="80"/>
  <c r="D13" i="80"/>
  <c r="D14" i="80"/>
  <c r="D15" i="80"/>
  <c r="D16" i="80"/>
  <c r="D17" i="80"/>
  <c r="D18" i="80"/>
  <c r="D19" i="80"/>
  <c r="D20" i="80"/>
  <c r="D21" i="80"/>
  <c r="D22" i="80"/>
  <c r="D23" i="80"/>
  <c r="D24" i="80"/>
  <c r="D25" i="80"/>
  <c r="D26" i="80"/>
  <c r="D27" i="80"/>
  <c r="D28" i="80"/>
  <c r="D29" i="80"/>
  <c r="D30" i="80"/>
  <c r="D31" i="80"/>
  <c r="D32" i="80"/>
  <c r="D33" i="80"/>
  <c r="D34" i="80"/>
  <c r="D35" i="80"/>
  <c r="C14" i="78"/>
  <c r="D6" i="78"/>
  <c r="D7" i="78"/>
  <c r="D8" i="78"/>
  <c r="D9" i="78"/>
  <c r="D10" i="78"/>
  <c r="D11" i="78"/>
  <c r="D12" i="78"/>
  <c r="D13" i="78"/>
  <c r="D14" i="78"/>
  <c r="D15" i="78"/>
  <c r="D16" i="78"/>
  <c r="D17" i="78"/>
  <c r="D18" i="78"/>
  <c r="D19" i="78"/>
  <c r="D20" i="78"/>
  <c r="C20" i="78" s="1"/>
  <c r="D21" i="78"/>
  <c r="D22" i="78"/>
  <c r="D23" i="78"/>
  <c r="D24" i="78"/>
  <c r="D25" i="78"/>
  <c r="D26" i="78"/>
  <c r="D27" i="78"/>
  <c r="D28" i="78"/>
  <c r="D29" i="78"/>
  <c r="D30" i="78"/>
  <c r="D31" i="78"/>
  <c r="D32" i="78"/>
  <c r="C32" i="78" s="1"/>
  <c r="D33" i="78"/>
  <c r="D34" i="78"/>
  <c r="D35" i="78"/>
  <c r="E6" i="78"/>
  <c r="E7" i="78"/>
  <c r="E8" i="78"/>
  <c r="E9" i="78"/>
  <c r="E10" i="78"/>
  <c r="E11" i="78"/>
  <c r="E12" i="78"/>
  <c r="E13" i="78"/>
  <c r="E14" i="78"/>
  <c r="E15" i="78"/>
  <c r="E16" i="78"/>
  <c r="E17" i="78"/>
  <c r="E18" i="78"/>
  <c r="E19" i="78"/>
  <c r="E20" i="78"/>
  <c r="E21" i="78"/>
  <c r="E22" i="78"/>
  <c r="E23" i="78"/>
  <c r="E24" i="78"/>
  <c r="E25" i="78"/>
  <c r="E26" i="78"/>
  <c r="E27" i="78"/>
  <c r="E28" i="78"/>
  <c r="E29" i="78"/>
  <c r="E30" i="78"/>
  <c r="E31" i="78"/>
  <c r="E32" i="78"/>
  <c r="E33" i="78"/>
  <c r="E34" i="78"/>
  <c r="E35" i="78"/>
  <c r="E5" i="78"/>
  <c r="D5" i="78"/>
  <c r="E5" i="77"/>
  <c r="D5" i="77"/>
  <c r="C5" i="77" s="1"/>
  <c r="B3" i="78"/>
  <c r="B3" i="77"/>
  <c r="E6" i="77"/>
  <c r="E7" i="77"/>
  <c r="E8" i="77"/>
  <c r="E9" i="77"/>
  <c r="E10" i="77"/>
  <c r="E11" i="77"/>
  <c r="E12" i="77"/>
  <c r="E13" i="77"/>
  <c r="E14" i="77"/>
  <c r="E15" i="77"/>
  <c r="E16" i="77"/>
  <c r="E17" i="77"/>
  <c r="E18" i="77"/>
  <c r="E19" i="77"/>
  <c r="E20" i="77"/>
  <c r="E21" i="77"/>
  <c r="E22" i="77"/>
  <c r="E23" i="77"/>
  <c r="E24" i="77"/>
  <c r="E25" i="77"/>
  <c r="E26" i="77"/>
  <c r="E27" i="77"/>
  <c r="E28" i="77"/>
  <c r="E29" i="77"/>
  <c r="E30" i="77"/>
  <c r="E31" i="77"/>
  <c r="E32" i="77"/>
  <c r="E33" i="77"/>
  <c r="E34" i="77"/>
  <c r="D6" i="77"/>
  <c r="D7" i="77"/>
  <c r="D8" i="77"/>
  <c r="D9" i="77"/>
  <c r="D10" i="77"/>
  <c r="D11" i="77"/>
  <c r="D12" i="77"/>
  <c r="D13" i="77"/>
  <c r="D14" i="77"/>
  <c r="D15" i="77"/>
  <c r="D16" i="77"/>
  <c r="D17" i="77"/>
  <c r="D18" i="77"/>
  <c r="D19" i="77"/>
  <c r="D20" i="77"/>
  <c r="D21" i="77"/>
  <c r="D22" i="77"/>
  <c r="D23" i="77"/>
  <c r="D24" i="77"/>
  <c r="D25" i="77"/>
  <c r="D26" i="77"/>
  <c r="D27" i="77"/>
  <c r="D28" i="77"/>
  <c r="D29" i="77"/>
  <c r="D30" i="77"/>
  <c r="D31" i="77"/>
  <c r="D32" i="77"/>
  <c r="D33" i="77"/>
  <c r="D34" i="77"/>
  <c r="E6" i="76"/>
  <c r="E7" i="76"/>
  <c r="E8" i="76"/>
  <c r="E9" i="76"/>
  <c r="E10" i="76"/>
  <c r="E11" i="76"/>
  <c r="E12" i="76"/>
  <c r="E13" i="76"/>
  <c r="E14" i="76"/>
  <c r="E15" i="76"/>
  <c r="E16" i="76"/>
  <c r="E17" i="76"/>
  <c r="E18" i="76"/>
  <c r="E19" i="76"/>
  <c r="E20" i="76"/>
  <c r="E21" i="76"/>
  <c r="E22" i="76"/>
  <c r="E23" i="76"/>
  <c r="E24" i="76"/>
  <c r="E25" i="76"/>
  <c r="E26" i="76"/>
  <c r="E27" i="76"/>
  <c r="E28" i="76"/>
  <c r="E29" i="76"/>
  <c r="E30" i="76"/>
  <c r="E31" i="76"/>
  <c r="E32" i="76"/>
  <c r="E33" i="76"/>
  <c r="E34" i="76"/>
  <c r="D6" i="76"/>
  <c r="D7" i="76"/>
  <c r="D8" i="76"/>
  <c r="D9" i="76"/>
  <c r="D10" i="76"/>
  <c r="D11" i="76"/>
  <c r="D12" i="76"/>
  <c r="D13" i="76"/>
  <c r="D14" i="76"/>
  <c r="D15" i="76"/>
  <c r="D16" i="76"/>
  <c r="D17" i="76"/>
  <c r="D18" i="76"/>
  <c r="D19" i="76"/>
  <c r="D20" i="76"/>
  <c r="D21" i="76"/>
  <c r="D22" i="76"/>
  <c r="D23" i="76"/>
  <c r="D24" i="76"/>
  <c r="D25" i="76"/>
  <c r="D26" i="76"/>
  <c r="D27" i="76"/>
  <c r="D28" i="76"/>
  <c r="D29" i="76"/>
  <c r="D30" i="76"/>
  <c r="D31" i="76"/>
  <c r="D32" i="76"/>
  <c r="D33" i="76"/>
  <c r="D34" i="76"/>
  <c r="E5" i="76"/>
  <c r="D5" i="76"/>
  <c r="B3" i="76"/>
  <c r="C16" i="81"/>
  <c r="C28" i="82"/>
  <c r="C22" i="82"/>
  <c r="D6" i="79"/>
  <c r="E6" i="79"/>
  <c r="D7" i="79"/>
  <c r="E7" i="79"/>
  <c r="D8" i="79"/>
  <c r="E8" i="79"/>
  <c r="D9" i="79"/>
  <c r="E9" i="79"/>
  <c r="D10" i="79"/>
  <c r="E10" i="79"/>
  <c r="D11" i="79"/>
  <c r="E11" i="79"/>
  <c r="D12" i="79"/>
  <c r="E12" i="79"/>
  <c r="D13" i="79"/>
  <c r="E13" i="79"/>
  <c r="D14" i="79"/>
  <c r="E14" i="79"/>
  <c r="D15" i="79"/>
  <c r="E15" i="79"/>
  <c r="D16" i="79"/>
  <c r="E16" i="79"/>
  <c r="D17" i="79"/>
  <c r="E17" i="79"/>
  <c r="D18" i="79"/>
  <c r="E18" i="79"/>
  <c r="D19" i="79"/>
  <c r="E19" i="79"/>
  <c r="D20" i="79"/>
  <c r="E20" i="79"/>
  <c r="D21" i="79"/>
  <c r="E21" i="79"/>
  <c r="D22" i="79"/>
  <c r="E22" i="79"/>
  <c r="D23" i="79"/>
  <c r="E23" i="79"/>
  <c r="D24" i="79"/>
  <c r="E24" i="79"/>
  <c r="D25" i="79"/>
  <c r="E25" i="79"/>
  <c r="D26" i="79"/>
  <c r="E26" i="79"/>
  <c r="D27" i="79"/>
  <c r="E27" i="79"/>
  <c r="D28" i="79"/>
  <c r="E28" i="79"/>
  <c r="D29" i="79"/>
  <c r="E29" i="79"/>
  <c r="D30" i="79"/>
  <c r="E30" i="79"/>
  <c r="D31" i="79"/>
  <c r="E31" i="79"/>
  <c r="D32" i="79"/>
  <c r="E32" i="79"/>
  <c r="D33" i="79"/>
  <c r="E33" i="79"/>
  <c r="D34" i="79"/>
  <c r="E34" i="79"/>
  <c r="E5" i="79"/>
  <c r="D5" i="79"/>
  <c r="B3" i="79"/>
  <c r="C21" i="84" l="1"/>
  <c r="C27" i="84"/>
  <c r="C8" i="84"/>
  <c r="C14" i="84"/>
  <c r="C26" i="78"/>
  <c r="C31" i="78"/>
  <c r="C25" i="78"/>
  <c r="C19" i="78"/>
  <c r="C13" i="78"/>
  <c r="C7" i="78"/>
  <c r="C31" i="83"/>
  <c r="C19" i="83"/>
  <c r="C13" i="83"/>
  <c r="C7" i="83"/>
  <c r="C6" i="84"/>
  <c r="C9" i="84"/>
  <c r="C12" i="84"/>
  <c r="C15" i="84"/>
  <c r="C20" i="84"/>
  <c r="C26" i="84"/>
  <c r="C9" i="85"/>
  <c r="C21" i="85"/>
  <c r="C33" i="85"/>
  <c r="C8" i="78"/>
  <c r="C31" i="85"/>
  <c r="C31" i="79"/>
  <c r="C13" i="79"/>
  <c r="C32" i="79"/>
  <c r="C29" i="79"/>
  <c r="C26" i="79"/>
  <c r="C20" i="79"/>
  <c r="C17" i="79"/>
  <c r="C11" i="79"/>
  <c r="C8" i="79"/>
  <c r="D35" i="85"/>
  <c r="C35" i="85" s="1"/>
  <c r="C22" i="84"/>
  <c r="E35" i="85"/>
  <c r="C15" i="85"/>
  <c r="C27" i="85"/>
  <c r="C11" i="84"/>
  <c r="C34" i="84"/>
  <c r="C13" i="85"/>
  <c r="C25" i="85"/>
  <c r="C5" i="85"/>
  <c r="C34" i="78"/>
  <c r="C22" i="78"/>
  <c r="C10" i="78"/>
  <c r="C33" i="78"/>
  <c r="C27" i="78"/>
  <c r="C21" i="78"/>
  <c r="C15" i="78"/>
  <c r="C9" i="78"/>
  <c r="C25" i="83"/>
  <c r="C28" i="78"/>
  <c r="C16" i="78"/>
  <c r="C33" i="81"/>
  <c r="C7" i="84"/>
  <c r="C19" i="84"/>
  <c r="C31" i="84"/>
  <c r="D35" i="84"/>
  <c r="C35" i="84" s="1"/>
  <c r="C17" i="84"/>
  <c r="C29" i="84"/>
  <c r="C5" i="78"/>
  <c r="C30" i="78"/>
  <c r="C24" i="78"/>
  <c r="C18" i="78"/>
  <c r="C12" i="78"/>
  <c r="C6" i="78"/>
  <c r="E35" i="84"/>
  <c r="C35" i="78"/>
  <c r="C29" i="78"/>
  <c r="C23" i="78"/>
  <c r="C17" i="78"/>
  <c r="C11" i="78"/>
  <c r="C26" i="83"/>
  <c r="C20" i="83"/>
  <c r="C14" i="83"/>
  <c r="C13" i="84"/>
  <c r="C25" i="84"/>
  <c r="C5" i="84"/>
  <c r="C33" i="83"/>
  <c r="C27" i="83"/>
  <c r="C21" i="83"/>
  <c r="C15" i="83"/>
  <c r="D35" i="83"/>
  <c r="C8" i="83"/>
  <c r="C20" i="80"/>
  <c r="C12" i="81"/>
  <c r="C9" i="83"/>
  <c r="C19" i="79"/>
  <c r="C7" i="79"/>
  <c r="C30" i="83"/>
  <c r="C18" i="83"/>
  <c r="C12" i="83"/>
  <c r="E35" i="83"/>
  <c r="C29" i="83"/>
  <c r="C23" i="83"/>
  <c r="C17" i="83"/>
  <c r="C11" i="83"/>
  <c r="C32" i="83"/>
  <c r="C5" i="83"/>
  <c r="C14" i="82"/>
  <c r="C20" i="82"/>
  <c r="C20" i="81"/>
  <c r="C18" i="81"/>
  <c r="C13" i="81"/>
  <c r="C19" i="81"/>
  <c r="C25" i="81"/>
  <c r="C14" i="81"/>
  <c r="C7" i="80"/>
  <c r="C32" i="81"/>
  <c r="C12" i="80"/>
  <c r="C8" i="82"/>
  <c r="C9" i="82"/>
  <c r="C10" i="81"/>
  <c r="C17" i="81"/>
  <c r="C11" i="82"/>
  <c r="C18" i="82"/>
  <c r="C22" i="81"/>
  <c r="C27" i="81"/>
  <c r="C24" i="82"/>
  <c r="C30" i="82"/>
  <c r="C34" i="81"/>
  <c r="C7" i="81"/>
  <c r="C29" i="81"/>
  <c r="C15" i="82"/>
  <c r="C21" i="82"/>
  <c r="C26" i="82"/>
  <c r="C8" i="81"/>
  <c r="C27" i="82"/>
  <c r="C12" i="82"/>
  <c r="C17" i="82"/>
  <c r="C34" i="82"/>
  <c r="C21" i="81"/>
  <c r="C23" i="82"/>
  <c r="C25" i="79"/>
  <c r="C6" i="81"/>
  <c r="C9" i="81"/>
  <c r="C7" i="82"/>
  <c r="C19" i="82"/>
  <c r="C31" i="82"/>
  <c r="D35" i="82"/>
  <c r="C30" i="81"/>
  <c r="E35" i="82"/>
  <c r="C28" i="80"/>
  <c r="C10" i="80"/>
  <c r="C15" i="81"/>
  <c r="C28" i="81"/>
  <c r="C31" i="81"/>
  <c r="C13" i="82"/>
  <c r="C25" i="82"/>
  <c r="C5" i="82"/>
  <c r="C31" i="80"/>
  <c r="C18" i="79"/>
  <c r="C11" i="81"/>
  <c r="C23" i="81"/>
  <c r="C11" i="80"/>
  <c r="C23" i="79"/>
  <c r="C14" i="79"/>
  <c r="D35" i="81"/>
  <c r="C32" i="80"/>
  <c r="C23" i="80"/>
  <c r="C8" i="80"/>
  <c r="C34" i="80"/>
  <c r="C16" i="80"/>
  <c r="C5" i="81"/>
  <c r="C14" i="80"/>
  <c r="C6" i="79"/>
  <c r="C12" i="79"/>
  <c r="C24" i="79"/>
  <c r="C30" i="79"/>
  <c r="C26" i="80"/>
  <c r="C24" i="80"/>
  <c r="C19" i="80"/>
  <c r="C22" i="80"/>
  <c r="C9" i="79"/>
  <c r="C15" i="79"/>
  <c r="C21" i="79"/>
  <c r="C27" i="79"/>
  <c r="C33" i="79"/>
  <c r="C6" i="80"/>
  <c r="C9" i="80"/>
  <c r="C30" i="80"/>
  <c r="C33" i="80"/>
  <c r="C10" i="79"/>
  <c r="C16" i="79"/>
  <c r="C22" i="79"/>
  <c r="C28" i="79"/>
  <c r="C34" i="79"/>
  <c r="C18" i="80"/>
  <c r="C21" i="80"/>
  <c r="D35" i="79"/>
  <c r="C17" i="80"/>
  <c r="C29" i="80"/>
  <c r="C5" i="79"/>
  <c r="E35" i="79"/>
  <c r="C15" i="80"/>
  <c r="C27" i="80"/>
  <c r="C13" i="80"/>
  <c r="C25" i="80"/>
  <c r="C5" i="80"/>
  <c r="C35" i="83" l="1"/>
  <c r="C35" i="82"/>
  <c r="C35" i="81"/>
  <c r="C35" i="80"/>
  <c r="C35" i="79"/>
  <c r="C31" i="77"/>
  <c r="C28" i="77"/>
  <c r="C26" i="77"/>
  <c r="C25" i="77"/>
  <c r="C22" i="77"/>
  <c r="C20" i="77"/>
  <c r="C19" i="77"/>
  <c r="C16" i="77"/>
  <c r="C14" i="77"/>
  <c r="C13" i="77"/>
  <c r="C10" i="77"/>
  <c r="C8" i="77"/>
  <c r="C7" i="77"/>
  <c r="C29" i="76"/>
  <c r="C28" i="76"/>
  <c r="C25" i="76"/>
  <c r="C19" i="76"/>
  <c r="C16" i="76"/>
  <c r="C13" i="76"/>
  <c r="C11" i="76"/>
  <c r="C10" i="76"/>
  <c r="C7" i="76"/>
  <c r="C5" i="76"/>
  <c r="C34" i="77" l="1"/>
  <c r="C17" i="77"/>
  <c r="C29" i="77"/>
  <c r="C20" i="76"/>
  <c r="C6" i="76"/>
  <c r="C9" i="76"/>
  <c r="C15" i="76"/>
  <c r="C21" i="76"/>
  <c r="C27" i="76"/>
  <c r="C30" i="76"/>
  <c r="C6" i="77"/>
  <c r="C12" i="77"/>
  <c r="C18" i="77"/>
  <c r="C24" i="77"/>
  <c r="C30" i="77"/>
  <c r="C32" i="76"/>
  <c r="C23" i="77"/>
  <c r="E35" i="77"/>
  <c r="C18" i="76"/>
  <c r="C31" i="76"/>
  <c r="C8" i="76"/>
  <c r="C33" i="76"/>
  <c r="C9" i="77"/>
  <c r="C15" i="77"/>
  <c r="C21" i="77"/>
  <c r="C27" i="77"/>
  <c r="C33" i="77"/>
  <c r="C11" i="77"/>
  <c r="C32" i="77"/>
  <c r="C17" i="76"/>
  <c r="D35" i="77"/>
  <c r="E35" i="76"/>
  <c r="C23" i="76"/>
  <c r="C34" i="76"/>
  <c r="C22" i="76"/>
  <c r="C26" i="76"/>
  <c r="C14" i="76"/>
  <c r="C24" i="76"/>
  <c r="C12" i="76"/>
  <c r="D35" i="76"/>
  <c r="C35" i="77" l="1"/>
  <c r="C35" i="76"/>
</calcChain>
</file>

<file path=xl/sharedStrings.xml><?xml version="1.0" encoding="utf-8"?>
<sst xmlns="http://schemas.openxmlformats.org/spreadsheetml/2006/main" count="360" uniqueCount="36">
  <si>
    <t>Количество прикрепленного населения к медицинским организациям</t>
  </si>
  <si>
    <t>ВЗРОСЛЫЕ:</t>
  </si>
  <si>
    <t>ДЕТИ:</t>
  </si>
  <si>
    <t>Итого по субъекту</t>
  </si>
  <si>
    <t>(ЧЕЛ.)</t>
  </si>
  <si>
    <t>Застрахованные лица не прикрепленные к МО</t>
  </si>
  <si>
    <t>НАИМЕНОВАНИЕ МО</t>
  </si>
  <si>
    <t>ГБУЗ КО  "ГОРОДСКАЯ БОЛЬНИЦА № 3"</t>
  </si>
  <si>
    <t>ГБУЗ КО  "ГОРОДСКАЯ БОЛЬНИЦА № 2"</t>
  </si>
  <si>
    <t>ГБУЗ КО "ГОРОДСКАЯ ПОЛИКЛИНИКА № 3"</t>
  </si>
  <si>
    <t>ГБУЗ КО "БАЛТИЙСКАЯ ЦРБ"</t>
  </si>
  <si>
    <t>ГБУЗ КО "СВЕТЛОВСКАЯ ЦГБ"</t>
  </si>
  <si>
    <t>ГБУЗ КО "СОВЕТСКАЯ ЦГБ"</t>
  </si>
  <si>
    <t>ГБУЗ КО "БАГРАТИОНОВСКАЯ ЦРБ"</t>
  </si>
  <si>
    <t>ГБУЗ КО "ГВАРДЕЙСКАЯ ЦРБ"</t>
  </si>
  <si>
    <t>ГБУЗ КО "ГУРЬЕВСКАЯ ЦРБ"</t>
  </si>
  <si>
    <t>ГБУЗ КО "ГУСЕВСКАЯ ЦРБ"</t>
  </si>
  <si>
    <t>ГБУЗ КО "ЗЕЛЕНОГРАДСКАЯ ЦРБ"</t>
  </si>
  <si>
    <t>ГБУЗ КО "НЕСТЕРОВСКАЯ ЦРБ"</t>
  </si>
  <si>
    <t>ГБУЗ КО "НЕМАНСКАЯ ЦРБ"</t>
  </si>
  <si>
    <t>ГБУЗ КО "СЛАВСКАЯ ЦРБ"</t>
  </si>
  <si>
    <t>ГБУЗ КО "ЧЕРНЯХОВСКАЯ ЦРБ"</t>
  </si>
  <si>
    <t>ГБУЗ КО "КРАСНОЗНАМЕНСКАЯ ЦРБ"</t>
  </si>
  <si>
    <t>ГБУЗ КО "ОЗЕРСКАЯ ЦРБ"</t>
  </si>
  <si>
    <t>ГБУЗ КО "ПОЛЕССКАЯ ЦРБ"</t>
  </si>
  <si>
    <t>ГБУЗ КО "ПРАВДИНСКАЯ ЦРБ"</t>
  </si>
  <si>
    <t>ГБУЗ КО "МАМОНОВСКАЯ ГБ"</t>
  </si>
  <si>
    <t>ГБУЗ КО "ЛАДУШКИНСКАЯ ГБ"</t>
  </si>
  <si>
    <t>ГБУЗ КО "ЦЕНТРАЛЬНАЯ ГОРОДСКАЯ КЛИНИЧЕСКАЯ БОЛЬНИЦА"</t>
  </si>
  <si>
    <t>ФГБУ "1409 ВОЕННО-МОРСКОЙ КЛИНИЧЕСКИЙ ГОСПИТАЛЬ" М РФ</t>
  </si>
  <si>
    <t>ЧУЗ "РЖД-МЕДИЦИНА"Г.КАЛИНИНГРАД"</t>
  </si>
  <si>
    <t>ГБУЗ КО  "ГОРОДСКАЯ БОЛЬНИЦА № 4"</t>
  </si>
  <si>
    <t>ГБУЗ КО "МЕЖРАЙОННАЯ БОЛЬНИЦА № 1"</t>
  </si>
  <si>
    <t>ГБУЗ КО "ГОРОДСКАЯ ДЕТСКАЯ ПОЛИКЛИНИКА"</t>
  </si>
  <si>
    <t>ФГАОУ ВО "БФУ им. И. КАНТА"</t>
  </si>
  <si>
    <t>Застрахованные, прикрепленные к МО за пределами 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</si>
</sst>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9"/>
      <color indexed="8"/>
      <name val="Calibri"/>
      <family val="2"/>
      <charset val="204"/>
    </font>
    <font>
      <b/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rgb="FFFF0000"/>
      <name val="Calibri"/>
      <family val="2"/>
      <charset val="204"/>
      <scheme val="minor"/>
    </font>
    <font>
      <sz val="12"/>
      <color indexed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/>
    <xf numFmtId="0" fontId="4" fillId="0" borderId="5" xfId="0" applyFont="1" applyBorder="1"/>
    <xf numFmtId="3" fontId="0" fillId="0" borderId="6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3" fontId="0" fillId="0" borderId="8" xfId="0" applyNumberFormat="1" applyBorder="1" applyAlignment="1">
      <alignment horizontal="center" vertical="center"/>
    </xf>
    <xf numFmtId="0" fontId="2" fillId="0" borderId="1" xfId="0" applyFont="1" applyBorder="1"/>
    <xf numFmtId="3" fontId="0" fillId="0" borderId="2" xfId="0" applyNumberFormat="1" applyBorder="1" applyAlignment="1">
      <alignment horizontal="center" vertical="center"/>
    </xf>
    <xf numFmtId="3" fontId="0" fillId="0" borderId="3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0" borderId="1" xfId="0" applyBorder="1"/>
    <xf numFmtId="14" fontId="0" fillId="0" borderId="2" xfId="0" applyNumberFormat="1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5" xfId="0" applyFont="1" applyBorder="1"/>
    <xf numFmtId="0" fontId="1" fillId="0" borderId="9" xfId="0" applyFont="1" applyBorder="1"/>
    <xf numFmtId="0" fontId="1" fillId="0" borderId="9" xfId="0" applyFont="1" applyBorder="1" applyAlignment="1">
      <alignment vertical="center"/>
    </xf>
    <xf numFmtId="3" fontId="0" fillId="0" borderId="16" xfId="0" applyNumberFormat="1" applyBorder="1" applyAlignment="1">
      <alignment horizontal="center" vertical="center"/>
    </xf>
    <xf numFmtId="3" fontId="0" fillId="0" borderId="17" xfId="0" applyNumberFormat="1" applyBorder="1" applyAlignment="1">
      <alignment horizontal="center" vertical="center"/>
    </xf>
    <xf numFmtId="3" fontId="0" fillId="0" borderId="18" xfId="0" applyNumberFormat="1" applyBorder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20" xfId="0" applyNumberForma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3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4" xfId="0" applyBorder="1"/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externalLink" Target="externalLinks/externalLink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externalLink" Target="externalLinks/externalLink7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6.xml"/><Relationship Id="rId20" Type="http://schemas.openxmlformats.org/officeDocument/2006/relationships/externalLink" Target="externalLinks/externalLink1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asecalculation/01012026/&#1056;&#1040;&#1057;&#1063;&#1025;&#1058;_01_01_2026/&#1054;&#1073;&#1097;&#1080;&#1081;&#1056;&#1072;&#1089;&#1095;&#1105;&#1090;_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secalculation/01022026/&#1056;&#1040;&#1057;&#1063;&#1025;&#1058;_01_02_2026/&#1054;&#1073;&#1097;&#1080;&#1081;&#1056;&#1072;&#1089;&#1095;&#1105;&#1090;_2026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basecalculation/01032026/&#1056;&#1040;&#1057;&#1063;&#1025;&#1058;_01_03_2026/&#1054;&#1073;&#1097;&#1080;&#1081;&#1056;&#1072;&#1089;&#1095;&#1105;&#1090;_20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basecalculation/01042026/&#1056;&#1040;&#1057;&#1063;&#1025;&#1058;_01_04_2026/&#1054;&#1073;&#1097;&#1080;&#1081;&#1056;&#1072;&#1089;&#1095;&#1105;&#1090;_2026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basecalculation/01052026/&#1056;&#1040;&#1057;&#1063;&#1025;&#1058;_01_05_2026/&#1054;&#1073;&#1097;&#1080;&#1081;&#1056;&#1072;&#1089;&#1095;&#1105;&#1090;_202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asecalculation/01062026/&#1056;&#1040;&#1057;&#1063;&#1025;&#1058;_01_06_2026/&#1054;&#1073;&#1097;&#1080;&#1081;&#1056;&#1072;&#1089;&#1095;&#1105;&#1090;_202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basecalculation/01072026/&#1056;&#1040;&#1057;&#1063;&#1025;&#1058;_01_07_2026/&#1054;&#1073;&#1097;&#1080;&#1081;&#1056;&#1072;&#1089;&#1095;&#1105;&#1090;_2026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asecalculation/01082026/&#1056;&#1040;&#1057;&#1063;&#1025;&#1058;_01_08_2026/&#1054;&#1073;&#1097;&#1080;&#1081;&#1056;&#1072;&#1089;&#1095;&#1105;&#1090;_2026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&#1057;&#1054;&#1058;&#1056;&#1059;&#1044;&#1053;&#1048;&#1050;&#1048;\&#1040;&#1088;&#1080;&#1085;&#1072;\&#1056;&#1040;&#1057;&#1063;&#1045;&#1058;%20&#1041;&#1040;&#1047;&#1067;\2026\&#1056;&#1040;&#1057;&#1063;&#1025;&#1058;_01_04_2026\&#1054;&#1073;&#1097;&#1080;&#1081;&#1056;&#1072;&#1089;&#1095;&#1105;&#1090;_2026.xlsx" TargetMode="External"/><Relationship Id="rId1" Type="http://schemas.openxmlformats.org/officeDocument/2006/relationships/externalLinkPath" Target="&#1054;&#1073;&#1097;&#1080;&#1081;&#1056;&#1072;&#1089;&#1095;&#1105;&#1090;_2026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basecalculation\01092026\&#1056;&#1040;&#1057;&#1063;&#1025;&#1058;_01_09_2026\&#1054;&#1073;&#1097;&#1080;&#1081;&#1056;&#1072;&#1089;&#1095;&#1105;&#1090;_2026.xlsx" TargetMode="External"/><Relationship Id="rId1" Type="http://schemas.openxmlformats.org/officeDocument/2006/relationships/externalLinkPath" Target="/basecalculation/01092026/&#1056;&#1040;&#1057;&#1063;&#1025;&#1058;_01_09_2026/&#1054;&#1073;&#1097;&#1080;&#1081;&#1056;&#1072;&#1089;&#1095;&#1105;&#1090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ёт"/>
      <sheetName val="Расчёт МЕТ 65+"/>
      <sheetName val="Расчёт для ФИН"/>
      <sheetName val="АКТЫ СВЕРКИ"/>
      <sheetName val="ЧЗГ"/>
      <sheetName val="МО"/>
      <sheetName val="АНАЛИЗ"/>
      <sheetName val="Анализ ежемес."/>
      <sheetName val="Ладушкин-Славск"/>
      <sheetName val="ОБЛАСТЬ СК"/>
      <sheetName val="ГОРОД СК"/>
      <sheetName val="СВОД СК"/>
      <sheetName val="МИНЗДРАВ"/>
      <sheetName val="18-65"/>
      <sheetName val="Лист2"/>
    </sheetNames>
    <sheetDataSet>
      <sheetData sheetId="0">
        <row r="2">
          <cell r="C2">
            <v>46023</v>
          </cell>
        </row>
      </sheetData>
      <sheetData sheetId="1"/>
      <sheetData sheetId="2">
        <row r="9">
          <cell r="Q9">
            <v>106119</v>
          </cell>
          <cell r="R9">
            <v>0</v>
          </cell>
        </row>
        <row r="10">
          <cell r="Q10">
            <v>76551</v>
          </cell>
          <cell r="R10">
            <v>0</v>
          </cell>
        </row>
        <row r="11">
          <cell r="Q11">
            <v>12103</v>
          </cell>
          <cell r="R11">
            <v>0</v>
          </cell>
        </row>
        <row r="12">
          <cell r="Q12">
            <v>19825</v>
          </cell>
          <cell r="R12">
            <v>5217</v>
          </cell>
        </row>
        <row r="13">
          <cell r="Q13">
            <v>22088</v>
          </cell>
          <cell r="R13">
            <v>4655</v>
          </cell>
        </row>
        <row r="14">
          <cell r="Q14">
            <v>26655</v>
          </cell>
          <cell r="R14">
            <v>5603</v>
          </cell>
        </row>
        <row r="15">
          <cell r="Q15">
            <v>18576</v>
          </cell>
          <cell r="R15">
            <v>4631</v>
          </cell>
        </row>
        <row r="16">
          <cell r="Q16">
            <v>20290</v>
          </cell>
          <cell r="R16">
            <v>4690</v>
          </cell>
        </row>
        <row r="17">
          <cell r="Q17">
            <v>60026</v>
          </cell>
          <cell r="R17">
            <v>18806</v>
          </cell>
        </row>
        <row r="18">
          <cell r="Q18">
            <v>22194</v>
          </cell>
          <cell r="R18">
            <v>5499</v>
          </cell>
        </row>
        <row r="19">
          <cell r="Q19">
            <v>27782</v>
          </cell>
          <cell r="R19">
            <v>6842</v>
          </cell>
        </row>
        <row r="20">
          <cell r="Q20">
            <v>8461</v>
          </cell>
          <cell r="R20">
            <v>2055</v>
          </cell>
        </row>
        <row r="21">
          <cell r="Q21">
            <v>12004</v>
          </cell>
          <cell r="R21">
            <v>2817</v>
          </cell>
        </row>
        <row r="22">
          <cell r="Q22">
            <v>11511</v>
          </cell>
          <cell r="R22">
            <v>2677</v>
          </cell>
        </row>
        <row r="23">
          <cell r="Q23">
            <v>29570</v>
          </cell>
          <cell r="R23">
            <v>7663</v>
          </cell>
        </row>
        <row r="24">
          <cell r="Q24">
            <v>6989</v>
          </cell>
          <cell r="R24">
            <v>1618</v>
          </cell>
        </row>
        <row r="25">
          <cell r="Q25">
            <v>8285</v>
          </cell>
          <cell r="R25">
            <v>2188</v>
          </cell>
        </row>
        <row r="26">
          <cell r="Q26">
            <v>12954</v>
          </cell>
          <cell r="R26">
            <v>2918</v>
          </cell>
        </row>
        <row r="27">
          <cell r="Q27">
            <v>11677</v>
          </cell>
          <cell r="R27">
            <v>2917</v>
          </cell>
        </row>
        <row r="28">
          <cell r="Q28">
            <v>14193</v>
          </cell>
          <cell r="R28">
            <v>0</v>
          </cell>
        </row>
        <row r="29">
          <cell r="Q29">
            <v>7941</v>
          </cell>
          <cell r="R29">
            <v>1833</v>
          </cell>
        </row>
        <row r="30">
          <cell r="Q30">
            <v>4884</v>
          </cell>
          <cell r="R30">
            <v>1005</v>
          </cell>
        </row>
        <row r="31">
          <cell r="Q31">
            <v>153639</v>
          </cell>
          <cell r="R31">
            <v>0</v>
          </cell>
        </row>
        <row r="32">
          <cell r="Q32">
            <v>100749</v>
          </cell>
          <cell r="R32">
            <v>869</v>
          </cell>
        </row>
        <row r="33">
          <cell r="Q33">
            <v>32102</v>
          </cell>
          <cell r="R33">
            <v>6859</v>
          </cell>
        </row>
        <row r="34">
          <cell r="Q34">
            <v>10140</v>
          </cell>
          <cell r="R34">
            <v>0</v>
          </cell>
        </row>
        <row r="35">
          <cell r="Q35">
            <v>0</v>
          </cell>
          <cell r="R35">
            <v>120306</v>
          </cell>
        </row>
        <row r="36">
          <cell r="Q36">
            <v>6372</v>
          </cell>
          <cell r="R36">
            <v>36</v>
          </cell>
        </row>
        <row r="37">
          <cell r="Q37">
            <v>1357</v>
          </cell>
          <cell r="R37">
            <v>0</v>
          </cell>
        </row>
        <row r="38">
          <cell r="Q38">
            <v>260</v>
          </cell>
          <cell r="R38">
            <v>78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ёт"/>
      <sheetName val="Расчёт МЕТ 65+"/>
      <sheetName val="Расчёт для ФИН"/>
      <sheetName val="АКТЫ СВЕРКИ"/>
      <sheetName val="ЧЗГ"/>
      <sheetName val="МО"/>
      <sheetName val="АНАЛИЗ"/>
      <sheetName val="Анализ ежемес."/>
      <sheetName val="Ладушкин-Славск"/>
      <sheetName val="ОБЛАСТЬ СК"/>
      <sheetName val="ГОРОД СК"/>
      <sheetName val="СВОД СК"/>
      <sheetName val="МИНЗДРАВ"/>
      <sheetName val="18-65"/>
      <sheetName val="Лист2"/>
    </sheetNames>
    <sheetDataSet>
      <sheetData sheetId="0">
        <row r="2">
          <cell r="C2">
            <v>46054</v>
          </cell>
        </row>
      </sheetData>
      <sheetData sheetId="1"/>
      <sheetData sheetId="2">
        <row r="9">
          <cell r="Q9">
            <v>106489</v>
          </cell>
          <cell r="R9">
            <v>0</v>
          </cell>
        </row>
        <row r="10">
          <cell r="Q10">
            <v>76730</v>
          </cell>
          <cell r="R10">
            <v>0</v>
          </cell>
        </row>
        <row r="11">
          <cell r="Q11">
            <v>12110</v>
          </cell>
          <cell r="R11">
            <v>0</v>
          </cell>
        </row>
        <row r="12">
          <cell r="Q12">
            <v>19819</v>
          </cell>
          <cell r="R12">
            <v>5204</v>
          </cell>
        </row>
        <row r="13">
          <cell r="Q13">
            <v>22090</v>
          </cell>
          <cell r="R13">
            <v>4629</v>
          </cell>
        </row>
        <row r="14">
          <cell r="Q14">
            <v>26654</v>
          </cell>
          <cell r="R14">
            <v>5573</v>
          </cell>
        </row>
        <row r="15">
          <cell r="Q15">
            <v>18594</v>
          </cell>
          <cell r="R15">
            <v>4611</v>
          </cell>
        </row>
        <row r="16">
          <cell r="Q16">
            <v>20263</v>
          </cell>
          <cell r="R16">
            <v>4666</v>
          </cell>
        </row>
        <row r="17">
          <cell r="Q17">
            <v>60306</v>
          </cell>
          <cell r="R17">
            <v>18830</v>
          </cell>
        </row>
        <row r="18">
          <cell r="Q18">
            <v>22192</v>
          </cell>
          <cell r="R18">
            <v>5501</v>
          </cell>
        </row>
        <row r="19">
          <cell r="Q19">
            <v>27805</v>
          </cell>
          <cell r="R19">
            <v>6836</v>
          </cell>
        </row>
        <row r="20">
          <cell r="Q20">
            <v>8445</v>
          </cell>
          <cell r="R20">
            <v>2042</v>
          </cell>
        </row>
        <row r="21">
          <cell r="Q21">
            <v>11980</v>
          </cell>
          <cell r="R21">
            <v>2790</v>
          </cell>
        </row>
        <row r="22">
          <cell r="Q22">
            <v>11507</v>
          </cell>
          <cell r="R22">
            <v>2671</v>
          </cell>
        </row>
        <row r="23">
          <cell r="Q23">
            <v>29521</v>
          </cell>
          <cell r="R23">
            <v>7649</v>
          </cell>
        </row>
        <row r="24">
          <cell r="Q24">
            <v>6970</v>
          </cell>
          <cell r="R24">
            <v>1611</v>
          </cell>
        </row>
        <row r="25">
          <cell r="Q25">
            <v>8285</v>
          </cell>
          <cell r="R25">
            <v>2167</v>
          </cell>
        </row>
        <row r="26">
          <cell r="Q26">
            <v>12953</v>
          </cell>
          <cell r="R26">
            <v>2905</v>
          </cell>
        </row>
        <row r="27">
          <cell r="Q27">
            <v>11653</v>
          </cell>
          <cell r="R27">
            <v>2902</v>
          </cell>
        </row>
        <row r="28">
          <cell r="Q28">
            <v>14187</v>
          </cell>
          <cell r="R28">
            <v>0</v>
          </cell>
        </row>
        <row r="29">
          <cell r="Q29">
            <v>7946</v>
          </cell>
          <cell r="R29">
            <v>1825</v>
          </cell>
        </row>
        <row r="30">
          <cell r="Q30">
            <v>4882</v>
          </cell>
          <cell r="R30">
            <v>1002</v>
          </cell>
        </row>
        <row r="31">
          <cell r="Q31">
            <v>154107</v>
          </cell>
          <cell r="R31">
            <v>0</v>
          </cell>
        </row>
        <row r="32">
          <cell r="Q32">
            <v>100821</v>
          </cell>
          <cell r="R32">
            <v>859</v>
          </cell>
        </row>
        <row r="33">
          <cell r="Q33">
            <v>32158</v>
          </cell>
          <cell r="R33">
            <v>6839</v>
          </cell>
        </row>
        <row r="34">
          <cell r="Q34">
            <v>10037</v>
          </cell>
          <cell r="R34">
            <v>0</v>
          </cell>
        </row>
        <row r="35">
          <cell r="Q35">
            <v>0</v>
          </cell>
          <cell r="R35">
            <v>120321</v>
          </cell>
        </row>
        <row r="36">
          <cell r="Q36">
            <v>6359</v>
          </cell>
          <cell r="R36">
            <v>16</v>
          </cell>
        </row>
        <row r="37">
          <cell r="Q37">
            <v>1402</v>
          </cell>
          <cell r="R37">
            <v>0</v>
          </cell>
        </row>
        <row r="38">
          <cell r="Q38">
            <v>272</v>
          </cell>
          <cell r="R38">
            <v>78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ёт"/>
      <sheetName val="Расчёт МЕТ 65+"/>
      <sheetName val="Расчёт для ФИН"/>
      <sheetName val="АКТЫ СВЕРКИ"/>
      <sheetName val="ЧЗГ"/>
      <sheetName val="МО"/>
      <sheetName val="АНАЛИЗ"/>
      <sheetName val="Анализ ежемес."/>
      <sheetName val="Ладушкин-Славск"/>
      <sheetName val="ОБЛАСТЬ СК"/>
      <sheetName val="ГОРОД СК"/>
      <sheetName val="СВОД СК"/>
      <sheetName val="МИНЗДРАВ"/>
      <sheetName val="18-65"/>
      <sheetName val="Лист2"/>
    </sheetNames>
    <sheetDataSet>
      <sheetData sheetId="0">
        <row r="2">
          <cell r="C2">
            <v>46082</v>
          </cell>
        </row>
      </sheetData>
      <sheetData sheetId="1"/>
      <sheetData sheetId="2">
        <row r="9">
          <cell r="Q9">
            <v>107029</v>
          </cell>
          <cell r="R9">
            <v>0</v>
          </cell>
        </row>
        <row r="10">
          <cell r="Q10">
            <v>76962</v>
          </cell>
          <cell r="R10">
            <v>0</v>
          </cell>
        </row>
        <row r="11">
          <cell r="Q11">
            <v>12094</v>
          </cell>
          <cell r="R11">
            <v>0</v>
          </cell>
        </row>
        <row r="12">
          <cell r="Q12">
            <v>19786</v>
          </cell>
          <cell r="R12">
            <v>5179</v>
          </cell>
        </row>
        <row r="13">
          <cell r="Q13">
            <v>22070</v>
          </cell>
          <cell r="R13">
            <v>4624</v>
          </cell>
        </row>
        <row r="14">
          <cell r="Q14">
            <v>26603</v>
          </cell>
          <cell r="R14">
            <v>5554</v>
          </cell>
        </row>
        <row r="15">
          <cell r="Q15">
            <v>18517</v>
          </cell>
          <cell r="R15">
            <v>4598</v>
          </cell>
        </row>
        <row r="16">
          <cell r="Q16">
            <v>20223</v>
          </cell>
          <cell r="R16">
            <v>4649</v>
          </cell>
        </row>
        <row r="17">
          <cell r="Q17">
            <v>60504</v>
          </cell>
          <cell r="R17">
            <v>18952</v>
          </cell>
        </row>
        <row r="18">
          <cell r="Q18">
            <v>22171</v>
          </cell>
          <cell r="R18">
            <v>5515</v>
          </cell>
        </row>
        <row r="19">
          <cell r="Q19">
            <v>27882</v>
          </cell>
          <cell r="R19">
            <v>6852</v>
          </cell>
        </row>
        <row r="20">
          <cell r="Q20">
            <v>8437</v>
          </cell>
          <cell r="R20">
            <v>2018</v>
          </cell>
        </row>
        <row r="21">
          <cell r="Q21">
            <v>11939</v>
          </cell>
          <cell r="R21">
            <v>2787</v>
          </cell>
        </row>
        <row r="22">
          <cell r="Q22">
            <v>11452</v>
          </cell>
          <cell r="R22">
            <v>2662</v>
          </cell>
        </row>
        <row r="23">
          <cell r="Q23">
            <v>29458</v>
          </cell>
          <cell r="R23">
            <v>7638</v>
          </cell>
        </row>
        <row r="24">
          <cell r="Q24">
            <v>6951</v>
          </cell>
          <cell r="R24">
            <v>1600</v>
          </cell>
        </row>
        <row r="25">
          <cell r="Q25">
            <v>8250</v>
          </cell>
          <cell r="R25">
            <v>2159</v>
          </cell>
        </row>
        <row r="26">
          <cell r="Q26">
            <v>12941</v>
          </cell>
          <cell r="R26">
            <v>2897</v>
          </cell>
        </row>
        <row r="27">
          <cell r="Q27">
            <v>11610</v>
          </cell>
          <cell r="R27">
            <v>2887</v>
          </cell>
        </row>
        <row r="28">
          <cell r="Q28">
            <v>14187</v>
          </cell>
          <cell r="R28">
            <v>0</v>
          </cell>
        </row>
        <row r="29">
          <cell r="Q29">
            <v>7928</v>
          </cell>
          <cell r="R29">
            <v>1816</v>
          </cell>
        </row>
        <row r="30">
          <cell r="Q30">
            <v>4876</v>
          </cell>
          <cell r="R30">
            <v>1012</v>
          </cell>
        </row>
        <row r="31">
          <cell r="Q31">
            <v>154271</v>
          </cell>
          <cell r="R31">
            <v>0</v>
          </cell>
        </row>
        <row r="32">
          <cell r="Q32">
            <v>100730</v>
          </cell>
          <cell r="R32">
            <v>859</v>
          </cell>
        </row>
        <row r="33">
          <cell r="Q33">
            <v>32194</v>
          </cell>
          <cell r="R33">
            <v>6830</v>
          </cell>
        </row>
        <row r="34">
          <cell r="Q34">
            <v>9934</v>
          </cell>
          <cell r="R34">
            <v>0</v>
          </cell>
        </row>
        <row r="35">
          <cell r="Q35">
            <v>0</v>
          </cell>
          <cell r="R35">
            <v>119982</v>
          </cell>
        </row>
        <row r="36">
          <cell r="Q36">
            <v>6330</v>
          </cell>
          <cell r="R36">
            <v>9</v>
          </cell>
        </row>
        <row r="37">
          <cell r="Q37">
            <v>1293</v>
          </cell>
          <cell r="R37">
            <v>0</v>
          </cell>
        </row>
        <row r="38">
          <cell r="Q38">
            <v>354</v>
          </cell>
          <cell r="R38">
            <v>104</v>
          </cell>
        </row>
        <row r="39">
          <cell r="Q39">
            <v>846976</v>
          </cell>
          <cell r="R39">
            <v>211183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ёт"/>
      <sheetName val="Расчёт МЕТ 65+"/>
      <sheetName val="Расчёт для ФИН"/>
      <sheetName val="АКТЫ СВЕРКИ"/>
      <sheetName val="ЧЗГ"/>
      <sheetName val="МО"/>
      <sheetName val="АНАЛИЗ"/>
      <sheetName val="Анализ ежемес."/>
      <sheetName val="Ладушкин-Славск"/>
      <sheetName val="ОБЛАСТЬ СК"/>
      <sheetName val="ГОРОД СК"/>
      <sheetName val="СВОД СК"/>
      <sheetName val="МИНЗДРАВ"/>
      <sheetName val="18-65"/>
      <sheetName val="Лист2"/>
    </sheetNames>
    <sheetDataSet>
      <sheetData sheetId="0">
        <row r="2">
          <cell r="C2">
            <v>46113</v>
          </cell>
        </row>
      </sheetData>
      <sheetData sheetId="1"/>
      <sheetData sheetId="2">
        <row r="9">
          <cell r="Q9">
            <v>107239</v>
          </cell>
          <cell r="R9">
            <v>0</v>
          </cell>
        </row>
        <row r="10">
          <cell r="Q10">
            <v>77367</v>
          </cell>
          <cell r="R10">
            <v>0</v>
          </cell>
        </row>
        <row r="11">
          <cell r="Q11">
            <v>12111</v>
          </cell>
          <cell r="R11">
            <v>0</v>
          </cell>
        </row>
        <row r="12">
          <cell r="Q12">
            <v>19778</v>
          </cell>
          <cell r="R12">
            <v>5160</v>
          </cell>
        </row>
        <row r="13">
          <cell r="Q13">
            <v>22052</v>
          </cell>
          <cell r="R13">
            <v>4619</v>
          </cell>
        </row>
        <row r="14">
          <cell r="Q14">
            <v>26582</v>
          </cell>
          <cell r="R14">
            <v>5525</v>
          </cell>
        </row>
        <row r="15">
          <cell r="Q15">
            <v>18503</v>
          </cell>
          <cell r="R15">
            <v>4582</v>
          </cell>
        </row>
        <row r="16">
          <cell r="Q16">
            <v>20177</v>
          </cell>
          <cell r="R16">
            <v>4626</v>
          </cell>
        </row>
        <row r="17">
          <cell r="Q17">
            <v>60835</v>
          </cell>
          <cell r="R17">
            <v>18954</v>
          </cell>
        </row>
        <row r="18">
          <cell r="Q18">
            <v>22099</v>
          </cell>
          <cell r="R18">
            <v>5502</v>
          </cell>
        </row>
        <row r="19">
          <cell r="Q19">
            <v>27908</v>
          </cell>
          <cell r="R19">
            <v>6815</v>
          </cell>
        </row>
        <row r="20">
          <cell r="Q20">
            <v>8429</v>
          </cell>
          <cell r="R20">
            <v>2006</v>
          </cell>
        </row>
        <row r="21">
          <cell r="Q21">
            <v>11937</v>
          </cell>
          <cell r="R21">
            <v>2765</v>
          </cell>
        </row>
        <row r="22">
          <cell r="Q22">
            <v>11412</v>
          </cell>
          <cell r="R22">
            <v>2656</v>
          </cell>
        </row>
        <row r="23">
          <cell r="Q23">
            <v>29413</v>
          </cell>
          <cell r="R23">
            <v>7614</v>
          </cell>
        </row>
        <row r="24">
          <cell r="Q24">
            <v>6938</v>
          </cell>
          <cell r="R24">
            <v>1600</v>
          </cell>
        </row>
        <row r="25">
          <cell r="Q25">
            <v>8238</v>
          </cell>
          <cell r="R25">
            <v>2150</v>
          </cell>
        </row>
        <row r="26">
          <cell r="Q26">
            <v>12933</v>
          </cell>
          <cell r="R26">
            <v>2866</v>
          </cell>
        </row>
        <row r="27">
          <cell r="Q27">
            <v>11559</v>
          </cell>
          <cell r="R27">
            <v>2873</v>
          </cell>
        </row>
        <row r="28">
          <cell r="Q28">
            <v>14195</v>
          </cell>
          <cell r="R28">
            <v>0</v>
          </cell>
        </row>
        <row r="29">
          <cell r="Q29">
            <v>7929</v>
          </cell>
          <cell r="R29">
            <v>1809</v>
          </cell>
        </row>
        <row r="30">
          <cell r="Q30">
            <v>4866</v>
          </cell>
          <cell r="R30">
            <v>1014</v>
          </cell>
        </row>
        <row r="31">
          <cell r="Q31">
            <v>154832</v>
          </cell>
          <cell r="R31">
            <v>0</v>
          </cell>
        </row>
        <row r="32">
          <cell r="Q32">
            <v>100788</v>
          </cell>
          <cell r="R32">
            <v>870</v>
          </cell>
        </row>
        <row r="33">
          <cell r="Q33">
            <v>32249</v>
          </cell>
          <cell r="R33">
            <v>6821</v>
          </cell>
        </row>
        <row r="34">
          <cell r="Q34">
            <v>9818</v>
          </cell>
          <cell r="R34">
            <v>0</v>
          </cell>
        </row>
        <row r="35">
          <cell r="Q35">
            <v>0</v>
          </cell>
          <cell r="R35">
            <v>119923</v>
          </cell>
        </row>
        <row r="36">
          <cell r="Q36">
            <v>6274</v>
          </cell>
          <cell r="R36">
            <v>7</v>
          </cell>
        </row>
        <row r="37">
          <cell r="Q37">
            <v>646</v>
          </cell>
          <cell r="R37">
            <v>0</v>
          </cell>
        </row>
        <row r="38">
          <cell r="Q38">
            <v>446</v>
          </cell>
          <cell r="R38">
            <v>120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ёт"/>
      <sheetName val="Расчёт МЕТ 65+"/>
      <sheetName val="Расчёт для ФИН"/>
      <sheetName val="АКТЫ СВЕРКИ"/>
      <sheetName val="ЧЗГ"/>
      <sheetName val="МО"/>
      <sheetName val="АНАЛИЗ"/>
      <sheetName val="Анализ ежемес."/>
      <sheetName val="Ладушкин-Славск"/>
      <sheetName val="ОБЛАСТЬ СК"/>
      <sheetName val="ГОРОД СК"/>
      <sheetName val="СВОД СК"/>
      <sheetName val="МИНЗДРАВ"/>
      <sheetName val="18-65"/>
      <sheetName val="Лист2"/>
    </sheetNames>
    <sheetDataSet>
      <sheetData sheetId="0">
        <row r="2">
          <cell r="C2">
            <v>46143</v>
          </cell>
        </row>
      </sheetData>
      <sheetData sheetId="1"/>
      <sheetData sheetId="2">
        <row r="9">
          <cell r="Q9">
            <v>107611</v>
          </cell>
          <cell r="R9">
            <v>0</v>
          </cell>
        </row>
        <row r="10">
          <cell r="Q10">
            <v>77522</v>
          </cell>
          <cell r="R10">
            <v>0</v>
          </cell>
        </row>
        <row r="11">
          <cell r="Q11">
            <v>12098</v>
          </cell>
          <cell r="R11">
            <v>0</v>
          </cell>
        </row>
        <row r="12">
          <cell r="Q12">
            <v>19775</v>
          </cell>
          <cell r="R12">
            <v>5143</v>
          </cell>
        </row>
        <row r="13">
          <cell r="Q13">
            <v>22030</v>
          </cell>
          <cell r="R13">
            <v>4604</v>
          </cell>
        </row>
        <row r="14">
          <cell r="Q14">
            <v>26548</v>
          </cell>
          <cell r="R14">
            <v>5562</v>
          </cell>
        </row>
        <row r="15">
          <cell r="Q15">
            <v>18464</v>
          </cell>
          <cell r="R15">
            <v>4564</v>
          </cell>
        </row>
        <row r="16">
          <cell r="Q16">
            <v>20183</v>
          </cell>
          <cell r="R16">
            <v>4603</v>
          </cell>
        </row>
        <row r="17">
          <cell r="Q17">
            <v>61134</v>
          </cell>
          <cell r="R17">
            <v>19063</v>
          </cell>
        </row>
        <row r="18">
          <cell r="Q18">
            <v>22112</v>
          </cell>
          <cell r="R18">
            <v>5486</v>
          </cell>
        </row>
        <row r="19">
          <cell r="Q19">
            <v>27909</v>
          </cell>
          <cell r="R19">
            <v>6804</v>
          </cell>
        </row>
        <row r="20">
          <cell r="Q20">
            <v>8410</v>
          </cell>
          <cell r="R20">
            <v>1993</v>
          </cell>
        </row>
        <row r="21">
          <cell r="Q21">
            <v>11944</v>
          </cell>
          <cell r="R21">
            <v>2734</v>
          </cell>
        </row>
        <row r="22">
          <cell r="Q22">
            <v>11393</v>
          </cell>
          <cell r="R22">
            <v>2633</v>
          </cell>
        </row>
        <row r="23">
          <cell r="Q23">
            <v>29371</v>
          </cell>
          <cell r="R23">
            <v>7593</v>
          </cell>
        </row>
        <row r="24">
          <cell r="Q24">
            <v>6924</v>
          </cell>
          <cell r="R24">
            <v>1598</v>
          </cell>
        </row>
        <row r="25">
          <cell r="Q25">
            <v>8224</v>
          </cell>
          <cell r="R25">
            <v>2148</v>
          </cell>
        </row>
        <row r="26">
          <cell r="Q26">
            <v>12909</v>
          </cell>
          <cell r="R26">
            <v>2857</v>
          </cell>
        </row>
        <row r="27">
          <cell r="Q27">
            <v>11558</v>
          </cell>
          <cell r="R27">
            <v>2860</v>
          </cell>
        </row>
        <row r="28">
          <cell r="Q28">
            <v>14206</v>
          </cell>
          <cell r="R28">
            <v>0</v>
          </cell>
        </row>
        <row r="29">
          <cell r="Q29">
            <v>7932</v>
          </cell>
          <cell r="R29">
            <v>1809</v>
          </cell>
        </row>
        <row r="30">
          <cell r="Q30">
            <v>4873</v>
          </cell>
          <cell r="R30">
            <v>1011</v>
          </cell>
        </row>
        <row r="31">
          <cell r="Q31">
            <v>155126</v>
          </cell>
          <cell r="R31">
            <v>0</v>
          </cell>
        </row>
        <row r="32">
          <cell r="Q32">
            <v>100802</v>
          </cell>
          <cell r="R32">
            <v>854</v>
          </cell>
        </row>
        <row r="33">
          <cell r="Q33">
            <v>32326</v>
          </cell>
          <cell r="R33">
            <v>6804</v>
          </cell>
        </row>
        <row r="34">
          <cell r="Q34">
            <v>9689</v>
          </cell>
          <cell r="R34">
            <v>0</v>
          </cell>
        </row>
        <row r="35">
          <cell r="Q35">
            <v>0</v>
          </cell>
          <cell r="R35">
            <v>119508</v>
          </cell>
        </row>
        <row r="36">
          <cell r="Q36">
            <v>6266</v>
          </cell>
          <cell r="R36">
            <v>6</v>
          </cell>
        </row>
        <row r="37">
          <cell r="Q37">
            <v>537</v>
          </cell>
          <cell r="R37">
            <v>0</v>
          </cell>
        </row>
        <row r="38">
          <cell r="Q38">
            <v>632</v>
          </cell>
          <cell r="R38">
            <v>163</v>
          </cell>
        </row>
        <row r="39">
          <cell r="Q39">
            <v>848508</v>
          </cell>
          <cell r="R39">
            <v>210400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ёт"/>
      <sheetName val="Расчёт МЕТ 65+"/>
      <sheetName val="Расчёт для ФИН"/>
      <sheetName val="АКТЫ СВЕРКИ"/>
      <sheetName val="ЧЗГ"/>
      <sheetName val="МО"/>
      <sheetName val="АНАЛИЗ"/>
      <sheetName val="Анализ ежемес."/>
      <sheetName val="Ладушкин-Славск"/>
      <sheetName val="ОБЛАСТЬ СК"/>
      <sheetName val="ГОРОД СК"/>
      <sheetName val="СВОД СК"/>
      <sheetName val="МИНЗДРАВ"/>
      <sheetName val="18-65"/>
      <sheetName val="Лист2"/>
    </sheetNames>
    <sheetDataSet>
      <sheetData sheetId="0">
        <row r="2">
          <cell r="C2">
            <v>46174</v>
          </cell>
        </row>
      </sheetData>
      <sheetData sheetId="1"/>
      <sheetData sheetId="2">
        <row r="9">
          <cell r="Q9">
            <v>107756</v>
          </cell>
          <cell r="R9">
            <v>0</v>
          </cell>
        </row>
        <row r="10">
          <cell r="Q10">
            <v>77599</v>
          </cell>
          <cell r="R10">
            <v>0</v>
          </cell>
        </row>
        <row r="11">
          <cell r="Q11">
            <v>12101</v>
          </cell>
          <cell r="R11">
            <v>0</v>
          </cell>
        </row>
        <row r="12">
          <cell r="Q12">
            <v>19758</v>
          </cell>
          <cell r="R12">
            <v>5129</v>
          </cell>
        </row>
        <row r="13">
          <cell r="Q13">
            <v>22000</v>
          </cell>
          <cell r="R13">
            <v>4580</v>
          </cell>
        </row>
        <row r="14">
          <cell r="Q14">
            <v>26525</v>
          </cell>
          <cell r="R14">
            <v>5541</v>
          </cell>
        </row>
        <row r="15">
          <cell r="Q15">
            <v>18464</v>
          </cell>
          <cell r="R15">
            <v>4570</v>
          </cell>
        </row>
        <row r="16">
          <cell r="Q16">
            <v>20172</v>
          </cell>
          <cell r="R16">
            <v>4592</v>
          </cell>
        </row>
        <row r="17">
          <cell r="Q17">
            <v>61246</v>
          </cell>
          <cell r="R17">
            <v>19127</v>
          </cell>
        </row>
        <row r="18">
          <cell r="Q18">
            <v>22093</v>
          </cell>
          <cell r="R18">
            <v>5487</v>
          </cell>
        </row>
        <row r="19">
          <cell r="Q19">
            <v>27958</v>
          </cell>
          <cell r="R19">
            <v>6758</v>
          </cell>
        </row>
        <row r="20">
          <cell r="Q20">
            <v>8422</v>
          </cell>
          <cell r="R20">
            <v>1978</v>
          </cell>
        </row>
        <row r="21">
          <cell r="Q21">
            <v>11948</v>
          </cell>
          <cell r="R21">
            <v>2705</v>
          </cell>
        </row>
        <row r="22">
          <cell r="Q22">
            <v>11390</v>
          </cell>
          <cell r="R22">
            <v>2622</v>
          </cell>
        </row>
        <row r="23">
          <cell r="Q23">
            <v>29371</v>
          </cell>
          <cell r="R23">
            <v>7562</v>
          </cell>
        </row>
        <row r="24">
          <cell r="Q24">
            <v>6908</v>
          </cell>
          <cell r="R24">
            <v>1590</v>
          </cell>
        </row>
        <row r="25">
          <cell r="Q25">
            <v>8212</v>
          </cell>
          <cell r="R25">
            <v>2137</v>
          </cell>
        </row>
        <row r="26">
          <cell r="Q26">
            <v>12906</v>
          </cell>
          <cell r="R26">
            <v>2832</v>
          </cell>
        </row>
        <row r="27">
          <cell r="Q27">
            <v>11551</v>
          </cell>
          <cell r="R27">
            <v>2834</v>
          </cell>
        </row>
        <row r="28">
          <cell r="Q28">
            <v>14224</v>
          </cell>
          <cell r="R28">
            <v>0</v>
          </cell>
        </row>
        <row r="29">
          <cell r="Q29">
            <v>7912</v>
          </cell>
          <cell r="R29">
            <v>1804</v>
          </cell>
        </row>
        <row r="30">
          <cell r="Q30">
            <v>4871</v>
          </cell>
          <cell r="R30">
            <v>1011</v>
          </cell>
        </row>
        <row r="31">
          <cell r="Q31">
            <v>155366</v>
          </cell>
          <cell r="R31">
            <v>0</v>
          </cell>
        </row>
        <row r="32">
          <cell r="Q32">
            <v>100761</v>
          </cell>
          <cell r="R32">
            <v>849</v>
          </cell>
        </row>
        <row r="33">
          <cell r="Q33">
            <v>32354</v>
          </cell>
          <cell r="R33">
            <v>6806</v>
          </cell>
        </row>
        <row r="34">
          <cell r="Q34">
            <v>9603</v>
          </cell>
          <cell r="R34">
            <v>0</v>
          </cell>
        </row>
        <row r="35">
          <cell r="Q35">
            <v>0</v>
          </cell>
          <cell r="R35">
            <v>119399</v>
          </cell>
        </row>
        <row r="36">
          <cell r="Q36">
            <v>6225</v>
          </cell>
          <cell r="R36">
            <v>5</v>
          </cell>
        </row>
        <row r="37">
          <cell r="Q37">
            <v>1147</v>
          </cell>
          <cell r="R37">
            <v>0</v>
          </cell>
        </row>
        <row r="38">
          <cell r="Q38">
            <v>591</v>
          </cell>
          <cell r="R38">
            <v>152</v>
          </cell>
        </row>
        <row r="39">
          <cell r="R39">
            <v>210070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ёт"/>
      <sheetName val="Расчёт МЕТ 65+"/>
      <sheetName val="Расчёт для ФИН"/>
      <sheetName val="АКТЫ СВЕРКИ"/>
      <sheetName val="ЧЗГ"/>
      <sheetName val="МО"/>
      <sheetName val="АНАЛИЗ"/>
      <sheetName val="Анализ ежемес."/>
      <sheetName val="Ладушкин-Славск"/>
      <sheetName val="ОБЛАСТЬ СК"/>
      <sheetName val="ГОРОД СК"/>
      <sheetName val="СВОД СК"/>
      <sheetName val="МИНЗДРАВ"/>
      <sheetName val="18-65"/>
      <sheetName val="Лист2"/>
    </sheetNames>
    <sheetDataSet>
      <sheetData sheetId="0">
        <row r="2">
          <cell r="C2">
            <v>46204</v>
          </cell>
        </row>
      </sheetData>
      <sheetData sheetId="1"/>
      <sheetData sheetId="2">
        <row r="9">
          <cell r="Q9">
            <v>108013</v>
          </cell>
          <cell r="R9">
            <v>0</v>
          </cell>
        </row>
        <row r="10">
          <cell r="Q10">
            <v>77819</v>
          </cell>
          <cell r="R10">
            <v>0</v>
          </cell>
        </row>
        <row r="11">
          <cell r="Q11">
            <v>12099</v>
          </cell>
          <cell r="R11">
            <v>0</v>
          </cell>
        </row>
        <row r="12">
          <cell r="Q12">
            <v>19765</v>
          </cell>
          <cell r="R12">
            <v>5130</v>
          </cell>
        </row>
        <row r="13">
          <cell r="Q13">
            <v>22057</v>
          </cell>
          <cell r="R13">
            <v>4572</v>
          </cell>
        </row>
        <row r="14">
          <cell r="Q14">
            <v>26541</v>
          </cell>
          <cell r="R14">
            <v>5525</v>
          </cell>
        </row>
        <row r="15">
          <cell r="Q15">
            <v>18501</v>
          </cell>
          <cell r="R15">
            <v>4552</v>
          </cell>
        </row>
        <row r="16">
          <cell r="Q16">
            <v>20184</v>
          </cell>
          <cell r="R16">
            <v>4575</v>
          </cell>
        </row>
        <row r="17">
          <cell r="Q17">
            <v>61680</v>
          </cell>
          <cell r="R17">
            <v>19183</v>
          </cell>
        </row>
        <row r="18">
          <cell r="Q18">
            <v>22117</v>
          </cell>
          <cell r="R18">
            <v>5469</v>
          </cell>
        </row>
        <row r="19">
          <cell r="Q19">
            <v>28068</v>
          </cell>
          <cell r="R19">
            <v>6763</v>
          </cell>
        </row>
        <row r="20">
          <cell r="Q20">
            <v>8427</v>
          </cell>
          <cell r="R20">
            <v>1971</v>
          </cell>
        </row>
        <row r="21">
          <cell r="Q21">
            <v>11975</v>
          </cell>
          <cell r="R21">
            <v>2715</v>
          </cell>
        </row>
        <row r="22">
          <cell r="Q22">
            <v>11392</v>
          </cell>
          <cell r="R22">
            <v>2619</v>
          </cell>
        </row>
        <row r="23">
          <cell r="Q23">
            <v>29436</v>
          </cell>
          <cell r="R23">
            <v>7532</v>
          </cell>
        </row>
        <row r="24">
          <cell r="Q24">
            <v>6917</v>
          </cell>
          <cell r="R24">
            <v>1588</v>
          </cell>
        </row>
        <row r="25">
          <cell r="Q25">
            <v>8226</v>
          </cell>
          <cell r="R25">
            <v>2130</v>
          </cell>
        </row>
        <row r="26">
          <cell r="Q26">
            <v>12922</v>
          </cell>
          <cell r="R26">
            <v>2820</v>
          </cell>
        </row>
        <row r="27">
          <cell r="Q27">
            <v>11562</v>
          </cell>
          <cell r="R27">
            <v>2819</v>
          </cell>
        </row>
        <row r="28">
          <cell r="Q28">
            <v>14213</v>
          </cell>
          <cell r="R28">
            <v>0</v>
          </cell>
        </row>
        <row r="29">
          <cell r="Q29">
            <v>7929</v>
          </cell>
          <cell r="R29">
            <v>1798</v>
          </cell>
        </row>
        <row r="30">
          <cell r="Q30">
            <v>4869</v>
          </cell>
          <cell r="R30">
            <v>1005</v>
          </cell>
        </row>
        <row r="31">
          <cell r="Q31">
            <v>155870</v>
          </cell>
          <cell r="R31">
            <v>0</v>
          </cell>
        </row>
        <row r="32">
          <cell r="Q32">
            <v>101016</v>
          </cell>
          <cell r="R32">
            <v>952</v>
          </cell>
        </row>
        <row r="33">
          <cell r="Q33">
            <v>32493</v>
          </cell>
          <cell r="R33">
            <v>6800</v>
          </cell>
        </row>
        <row r="34">
          <cell r="Q34">
            <v>9518</v>
          </cell>
          <cell r="R34">
            <v>0</v>
          </cell>
        </row>
        <row r="35">
          <cell r="Q35">
            <v>0</v>
          </cell>
          <cell r="R35">
            <v>118915</v>
          </cell>
        </row>
        <row r="36">
          <cell r="Q36">
            <v>6188</v>
          </cell>
          <cell r="R36">
            <v>3</v>
          </cell>
        </row>
        <row r="37">
          <cell r="Q37">
            <v>776</v>
          </cell>
          <cell r="R37">
            <v>0</v>
          </cell>
        </row>
        <row r="38">
          <cell r="Q38">
            <v>779</v>
          </cell>
          <cell r="R38">
            <v>184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Расчёт"/>
      <sheetName val="Расчёт МЕТ 65+"/>
      <sheetName val="Расчёт для ФИН"/>
      <sheetName val="АКТЫ СВЕРКИ"/>
      <sheetName val="ЧЗГ"/>
      <sheetName val="МО"/>
      <sheetName val="АНАЛИЗ"/>
      <sheetName val="Анализ ежемес."/>
      <sheetName val="Ладушкин"/>
      <sheetName val="ОБЛАСТЬ СК"/>
      <sheetName val="ГОРОД СК"/>
      <sheetName val="СВОД СК"/>
      <sheetName val="МИНЗДРАВ"/>
      <sheetName val="18-65"/>
      <sheetName val="Лист2"/>
    </sheetNames>
    <sheetDataSet>
      <sheetData sheetId="0">
        <row r="2">
          <cell r="C2">
            <v>46235</v>
          </cell>
        </row>
      </sheetData>
      <sheetData sheetId="1"/>
      <sheetData sheetId="2">
        <row r="9">
          <cell r="Q9">
            <v>108266</v>
          </cell>
          <cell r="R9">
            <v>0</v>
          </cell>
        </row>
        <row r="10">
          <cell r="Q10">
            <v>77848</v>
          </cell>
          <cell r="R10">
            <v>0</v>
          </cell>
        </row>
        <row r="11">
          <cell r="Q11">
            <v>12099</v>
          </cell>
          <cell r="R11">
            <v>0</v>
          </cell>
        </row>
        <row r="12">
          <cell r="Q12">
            <v>19729</v>
          </cell>
          <cell r="R12">
            <v>5103</v>
          </cell>
        </row>
        <row r="13">
          <cell r="Q13">
            <v>22042</v>
          </cell>
          <cell r="R13">
            <v>4550</v>
          </cell>
        </row>
        <row r="14">
          <cell r="Q14">
            <v>26439</v>
          </cell>
          <cell r="R14">
            <v>5527</v>
          </cell>
        </row>
        <row r="15">
          <cell r="Q15">
            <v>18436</v>
          </cell>
          <cell r="R15">
            <v>4521</v>
          </cell>
        </row>
        <row r="16">
          <cell r="Q16">
            <v>20135</v>
          </cell>
          <cell r="R16">
            <v>4548</v>
          </cell>
        </row>
        <row r="17">
          <cell r="Q17">
            <v>61789</v>
          </cell>
          <cell r="R17">
            <v>19277</v>
          </cell>
        </row>
        <row r="18">
          <cell r="Q18">
            <v>22073</v>
          </cell>
          <cell r="R18">
            <v>5444</v>
          </cell>
        </row>
        <row r="19">
          <cell r="Q19">
            <v>28106</v>
          </cell>
          <cell r="R19">
            <v>6778</v>
          </cell>
        </row>
        <row r="20">
          <cell r="Q20">
            <v>8400</v>
          </cell>
          <cell r="R20">
            <v>1965</v>
          </cell>
        </row>
        <row r="21">
          <cell r="Q21">
            <v>11951</v>
          </cell>
          <cell r="R21">
            <v>2693</v>
          </cell>
        </row>
        <row r="22">
          <cell r="Q22">
            <v>11349</v>
          </cell>
          <cell r="R22">
            <v>2601</v>
          </cell>
        </row>
        <row r="23">
          <cell r="Q23">
            <v>29355</v>
          </cell>
          <cell r="R23">
            <v>7495</v>
          </cell>
        </row>
        <row r="24">
          <cell r="Q24">
            <v>6888</v>
          </cell>
          <cell r="R24">
            <v>1576</v>
          </cell>
        </row>
        <row r="25">
          <cell r="Q25">
            <v>8191</v>
          </cell>
          <cell r="R25">
            <v>2126</v>
          </cell>
        </row>
        <row r="26">
          <cell r="Q26">
            <v>12895</v>
          </cell>
          <cell r="R26">
            <v>2806</v>
          </cell>
        </row>
        <row r="27">
          <cell r="Q27">
            <v>11536</v>
          </cell>
          <cell r="R27">
            <v>2797</v>
          </cell>
        </row>
        <row r="28">
          <cell r="Q28">
            <v>14230</v>
          </cell>
          <cell r="R28">
            <v>0</v>
          </cell>
        </row>
        <row r="29">
          <cell r="Q29">
            <v>7924</v>
          </cell>
          <cell r="R29">
            <v>1789</v>
          </cell>
        </row>
        <row r="30">
          <cell r="Q30">
            <v>4865</v>
          </cell>
          <cell r="R30">
            <v>1011</v>
          </cell>
        </row>
        <row r="31">
          <cell r="Q31">
            <v>156120</v>
          </cell>
          <cell r="R31">
            <v>0</v>
          </cell>
        </row>
        <row r="32">
          <cell r="Q32">
            <v>100942</v>
          </cell>
          <cell r="R32">
            <v>937</v>
          </cell>
        </row>
        <row r="33">
          <cell r="Q33">
            <v>32482</v>
          </cell>
          <cell r="R33">
            <v>6774</v>
          </cell>
        </row>
        <row r="34">
          <cell r="Q34">
            <v>9425</v>
          </cell>
          <cell r="R34">
            <v>0</v>
          </cell>
        </row>
        <row r="35">
          <cell r="Q35">
            <v>0</v>
          </cell>
          <cell r="R35">
            <v>118751</v>
          </cell>
        </row>
        <row r="36">
          <cell r="Q36">
            <v>6034</v>
          </cell>
          <cell r="R36">
            <v>3</v>
          </cell>
        </row>
        <row r="37">
          <cell r="Q37">
            <v>925</v>
          </cell>
          <cell r="R37">
            <v>0</v>
          </cell>
        </row>
        <row r="38">
          <cell r="Q38">
            <v>764</v>
          </cell>
          <cell r="R38">
            <v>199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Расчёт"/>
      <sheetName val="Расчёт МЕТ 65+"/>
      <sheetName val="Расчёт для ФИН"/>
      <sheetName val="АКТЫ СВЕРКИ"/>
      <sheetName val="ЧЗГ"/>
      <sheetName val="МО"/>
      <sheetName val="АНАЛИЗ"/>
      <sheetName val="Анализ ежемес."/>
      <sheetName val="Ладушкин"/>
      <sheetName val="ОБЛАСТЬ СК"/>
      <sheetName val="ГОРОД СК"/>
      <sheetName val="СВОД СК"/>
      <sheetName val="МИНЗДРАВ"/>
      <sheetName val="18-65"/>
      <sheetName val="Лист2"/>
    </sheetNames>
    <sheetDataSet>
      <sheetData sheetId="0">
        <row r="2">
          <cell r="C2">
            <v>46296</v>
          </cell>
        </row>
      </sheetData>
      <sheetData sheetId="1"/>
      <sheetData sheetId="2">
        <row r="9">
          <cell r="Q9">
            <v>108654</v>
          </cell>
          <cell r="R9">
            <v>0</v>
          </cell>
        </row>
        <row r="10">
          <cell r="Q10">
            <v>78130</v>
          </cell>
          <cell r="R10">
            <v>0</v>
          </cell>
        </row>
        <row r="11">
          <cell r="Q11">
            <v>12110</v>
          </cell>
          <cell r="R11">
            <v>0</v>
          </cell>
        </row>
        <row r="12">
          <cell r="Q12">
            <v>19692</v>
          </cell>
          <cell r="R12">
            <v>5034</v>
          </cell>
        </row>
        <row r="13">
          <cell r="Q13">
            <v>22049</v>
          </cell>
          <cell r="R13">
            <v>4531</v>
          </cell>
        </row>
        <row r="14">
          <cell r="Q14">
            <v>26345</v>
          </cell>
          <cell r="R14">
            <v>5507</v>
          </cell>
        </row>
        <row r="15">
          <cell r="Q15">
            <v>18372</v>
          </cell>
          <cell r="R15">
            <v>4472</v>
          </cell>
        </row>
        <row r="16">
          <cell r="Q16">
            <v>20094</v>
          </cell>
          <cell r="R16">
            <v>4552</v>
          </cell>
        </row>
        <row r="17">
          <cell r="Q17">
            <v>62298</v>
          </cell>
          <cell r="R17">
            <v>19446</v>
          </cell>
        </row>
        <row r="18">
          <cell r="Q18">
            <v>22025</v>
          </cell>
          <cell r="R18">
            <v>5378</v>
          </cell>
        </row>
        <row r="19">
          <cell r="Q19">
            <v>28159</v>
          </cell>
          <cell r="R19">
            <v>6778</v>
          </cell>
        </row>
        <row r="20">
          <cell r="Q20">
            <v>8402</v>
          </cell>
          <cell r="R20">
            <v>1967</v>
          </cell>
        </row>
        <row r="21">
          <cell r="Q21">
            <v>11933</v>
          </cell>
          <cell r="R21">
            <v>2660</v>
          </cell>
        </row>
        <row r="22">
          <cell r="Q22">
            <v>11288</v>
          </cell>
          <cell r="R22">
            <v>2555</v>
          </cell>
        </row>
        <row r="23">
          <cell r="Q23">
            <v>29323</v>
          </cell>
          <cell r="R23">
            <v>7418</v>
          </cell>
        </row>
        <row r="24">
          <cell r="Q24">
            <v>6843</v>
          </cell>
          <cell r="R24">
            <v>1570</v>
          </cell>
        </row>
        <row r="25">
          <cell r="Q25">
            <v>8152</v>
          </cell>
          <cell r="R25">
            <v>2099</v>
          </cell>
        </row>
        <row r="26">
          <cell r="Q26">
            <v>12881</v>
          </cell>
          <cell r="R26">
            <v>2782</v>
          </cell>
        </row>
        <row r="27">
          <cell r="Q27">
            <v>11544</v>
          </cell>
          <cell r="R27">
            <v>2785</v>
          </cell>
        </row>
        <row r="28">
          <cell r="Q28">
            <v>14285</v>
          </cell>
          <cell r="R28">
            <v>0</v>
          </cell>
        </row>
        <row r="29">
          <cell r="Q29">
            <v>7901</v>
          </cell>
          <cell r="R29">
            <v>1770</v>
          </cell>
        </row>
        <row r="30">
          <cell r="Q30">
            <v>4862</v>
          </cell>
          <cell r="R30">
            <v>1004</v>
          </cell>
        </row>
        <row r="31">
          <cell r="Q31">
            <v>156779</v>
          </cell>
          <cell r="R31">
            <v>0</v>
          </cell>
        </row>
        <row r="32">
          <cell r="Q32">
            <v>100903</v>
          </cell>
          <cell r="R32">
            <v>969</v>
          </cell>
        </row>
        <row r="33">
          <cell r="Q33">
            <v>32608</v>
          </cell>
          <cell r="R33">
            <v>6724</v>
          </cell>
        </row>
        <row r="34">
          <cell r="Q34">
            <v>9240</v>
          </cell>
          <cell r="R34">
            <v>0</v>
          </cell>
        </row>
        <row r="35">
          <cell r="Q35">
            <v>0</v>
          </cell>
          <cell r="R35">
            <v>118326</v>
          </cell>
        </row>
        <row r="36">
          <cell r="Q36">
            <v>6299</v>
          </cell>
          <cell r="R36">
            <v>1</v>
          </cell>
        </row>
        <row r="37">
          <cell r="Q37">
            <v>1241</v>
          </cell>
          <cell r="R37">
            <v>0</v>
          </cell>
        </row>
        <row r="38">
          <cell r="Q38">
            <v>912</v>
          </cell>
          <cell r="R38">
            <v>221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Расчёт"/>
      <sheetName val="Расчёт МЕТ 65+"/>
      <sheetName val="Расчёт для ФИН"/>
      <sheetName val="АКТЫ СВЕРКИ"/>
      <sheetName val="ЧЗГ"/>
      <sheetName val="МО"/>
      <sheetName val="АНАЛИЗ"/>
      <sheetName val="Анализ ежемес."/>
      <sheetName val="Ладушкин"/>
      <sheetName val="ОБЛАСТЬ СК"/>
      <sheetName val="ГОРОД СК"/>
      <sheetName val="СВОД СК"/>
      <sheetName val="МИНЗДРАВ"/>
      <sheetName val="18-65"/>
      <sheetName val="Лист2"/>
    </sheetNames>
    <sheetDataSet>
      <sheetData sheetId="0">
        <row r="2">
          <cell r="C2">
            <v>46266</v>
          </cell>
        </row>
      </sheetData>
      <sheetData sheetId="1" refreshError="1"/>
      <sheetData sheetId="2">
        <row r="9">
          <cell r="Q9">
            <v>108421</v>
          </cell>
          <cell r="R9">
            <v>0</v>
          </cell>
        </row>
        <row r="10">
          <cell r="Q10">
            <v>78034</v>
          </cell>
          <cell r="R10">
            <v>0</v>
          </cell>
        </row>
        <row r="11">
          <cell r="Q11">
            <v>12107</v>
          </cell>
          <cell r="R11">
            <v>0</v>
          </cell>
        </row>
        <row r="12">
          <cell r="Q12">
            <v>19722</v>
          </cell>
          <cell r="R12">
            <v>5078</v>
          </cell>
        </row>
        <row r="13">
          <cell r="Q13">
            <v>22038</v>
          </cell>
          <cell r="R13">
            <v>4534</v>
          </cell>
        </row>
        <row r="14">
          <cell r="Q14">
            <v>26403</v>
          </cell>
          <cell r="R14">
            <v>5527</v>
          </cell>
        </row>
        <row r="15">
          <cell r="Q15">
            <v>18419</v>
          </cell>
          <cell r="R15">
            <v>4493</v>
          </cell>
        </row>
        <row r="16">
          <cell r="Q16">
            <v>20111</v>
          </cell>
          <cell r="R16">
            <v>4541</v>
          </cell>
        </row>
        <row r="17">
          <cell r="Q17">
            <v>62003</v>
          </cell>
          <cell r="R17">
            <v>19334</v>
          </cell>
        </row>
        <row r="18">
          <cell r="Q18">
            <v>22057</v>
          </cell>
          <cell r="R18">
            <v>5413</v>
          </cell>
        </row>
        <row r="19">
          <cell r="Q19">
            <v>28135</v>
          </cell>
          <cell r="R19">
            <v>6788</v>
          </cell>
        </row>
        <row r="20">
          <cell r="Q20">
            <v>8404</v>
          </cell>
          <cell r="R20">
            <v>1941</v>
          </cell>
        </row>
        <row r="21">
          <cell r="Q21">
            <v>11947</v>
          </cell>
          <cell r="R21">
            <v>2659</v>
          </cell>
        </row>
        <row r="22">
          <cell r="Q22">
            <v>11320</v>
          </cell>
          <cell r="R22">
            <v>2578</v>
          </cell>
        </row>
        <row r="23">
          <cell r="Q23">
            <v>29359</v>
          </cell>
          <cell r="R23">
            <v>7475</v>
          </cell>
        </row>
        <row r="24">
          <cell r="Q24">
            <v>6870</v>
          </cell>
          <cell r="R24">
            <v>1577</v>
          </cell>
        </row>
        <row r="25">
          <cell r="Q25">
            <v>8166</v>
          </cell>
          <cell r="R25">
            <v>2120</v>
          </cell>
        </row>
        <row r="26">
          <cell r="Q26">
            <v>12894</v>
          </cell>
          <cell r="R26">
            <v>2793</v>
          </cell>
        </row>
        <row r="27">
          <cell r="Q27">
            <v>11567</v>
          </cell>
          <cell r="R27">
            <v>2793</v>
          </cell>
        </row>
        <row r="28">
          <cell r="Q28">
            <v>14282</v>
          </cell>
          <cell r="R28">
            <v>0</v>
          </cell>
        </row>
        <row r="29">
          <cell r="Q29">
            <v>7916</v>
          </cell>
          <cell r="R29">
            <v>1781</v>
          </cell>
        </row>
        <row r="30">
          <cell r="Q30">
            <v>4861</v>
          </cell>
          <cell r="R30">
            <v>1008</v>
          </cell>
        </row>
        <row r="31">
          <cell r="Q31">
            <v>156372</v>
          </cell>
          <cell r="R31">
            <v>0</v>
          </cell>
        </row>
        <row r="32">
          <cell r="Q32">
            <v>100866</v>
          </cell>
          <cell r="R32">
            <v>918</v>
          </cell>
        </row>
        <row r="33">
          <cell r="Q33">
            <v>32548</v>
          </cell>
          <cell r="R33">
            <v>6743</v>
          </cell>
        </row>
        <row r="34">
          <cell r="Q34">
            <v>9327</v>
          </cell>
          <cell r="R34">
            <v>0</v>
          </cell>
        </row>
        <row r="35">
          <cell r="Q35">
            <v>0</v>
          </cell>
          <cell r="R35">
            <v>118748</v>
          </cell>
        </row>
        <row r="36">
          <cell r="Q36">
            <v>5996</v>
          </cell>
          <cell r="R36">
            <v>3</v>
          </cell>
        </row>
        <row r="37">
          <cell r="Q37">
            <v>1436</v>
          </cell>
          <cell r="R37">
            <v>0</v>
          </cell>
        </row>
        <row r="38">
          <cell r="Q38">
            <v>825</v>
          </cell>
          <cell r="R38">
            <v>203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A70A-0615-4D1F-8D3D-42B035F70A17}">
  <dimension ref="B1:F38"/>
  <sheetViews>
    <sheetView zoomScale="91" zoomScaleNormal="91" workbookViewId="0">
      <selection activeCell="D15" sqref="D15"/>
    </sheetView>
  </sheetViews>
  <sheetFormatPr defaultRowHeight="15.75" x14ac:dyDescent="0.25"/>
  <cols>
    <col min="1" max="1" width="3.140625" style="1" customWidth="1"/>
    <col min="2" max="2" width="68.42578125" style="1" bestFit="1" customWidth="1"/>
    <col min="3" max="3" width="17.85546875" style="1" customWidth="1"/>
    <col min="4" max="4" width="12.42578125" style="1" bestFit="1" customWidth="1"/>
    <col min="5" max="6" width="9.140625" style="1"/>
    <col min="7" max="8" width="9.140625" style="1" customWidth="1"/>
    <col min="9" max="16384" width="9.140625" style="1"/>
  </cols>
  <sheetData>
    <row r="1" spans="2:5" ht="16.5" thickBot="1" x14ac:dyDescent="0.3"/>
    <row r="2" spans="2:5" x14ac:dyDescent="0.25">
      <c r="B2" s="26" t="s">
        <v>0</v>
      </c>
      <c r="C2" s="27"/>
      <c r="D2" s="28"/>
      <c r="E2" s="29"/>
    </row>
    <row r="3" spans="2:5" ht="16.5" thickBot="1" x14ac:dyDescent="0.3">
      <c r="B3" s="30" t="str">
        <f>"по состоянию на"&amp;" "&amp;TEXT([1]Расчёт!C2,"ДД.ММ.ГГГГ")&amp;" "&amp;"года"</f>
        <v>по состоянию на 01.01.2026 года</v>
      </c>
      <c r="C3" s="31"/>
      <c r="D3" s="32"/>
      <c r="E3" s="33"/>
    </row>
    <row r="4" spans="2:5" ht="16.5" thickBot="1" x14ac:dyDescent="0.3">
      <c r="B4" s="14" t="s">
        <v>6</v>
      </c>
      <c r="C4" s="15" t="s">
        <v>4</v>
      </c>
      <c r="D4" s="16" t="s">
        <v>1</v>
      </c>
      <c r="E4" s="17" t="s">
        <v>2</v>
      </c>
    </row>
    <row r="5" spans="2:5" x14ac:dyDescent="0.25">
      <c r="B5" s="6" t="s">
        <v>7</v>
      </c>
      <c r="C5" s="7">
        <f>D5+E5</f>
        <v>106119</v>
      </c>
      <c r="D5" s="8">
        <f>'[1]Расчёт для ФИН'!Q9</f>
        <v>106119</v>
      </c>
      <c r="E5" s="9">
        <f>'[1]Расчёт для ФИН'!R9</f>
        <v>0</v>
      </c>
    </row>
    <row r="6" spans="2:5" x14ac:dyDescent="0.25">
      <c r="B6" s="6" t="s">
        <v>8</v>
      </c>
      <c r="C6" s="7">
        <f t="shared" ref="C6:C32" si="0">D6+E6</f>
        <v>76551</v>
      </c>
      <c r="D6" s="8">
        <f>'[1]Расчёт для ФИН'!Q10</f>
        <v>76551</v>
      </c>
      <c r="E6" s="9">
        <f>'[1]Расчёт для ФИН'!R10</f>
        <v>0</v>
      </c>
    </row>
    <row r="7" spans="2:5" x14ac:dyDescent="0.25">
      <c r="B7" s="6" t="s">
        <v>9</v>
      </c>
      <c r="C7" s="7">
        <f t="shared" si="0"/>
        <v>12103</v>
      </c>
      <c r="D7" s="8">
        <f>'[1]Расчёт для ФИН'!Q11</f>
        <v>12103</v>
      </c>
      <c r="E7" s="9">
        <f>'[1]Расчёт для ФИН'!R11</f>
        <v>0</v>
      </c>
    </row>
    <row r="8" spans="2:5" x14ac:dyDescent="0.25">
      <c r="B8" s="6" t="s">
        <v>10</v>
      </c>
      <c r="C8" s="7">
        <f t="shared" si="0"/>
        <v>25042</v>
      </c>
      <c r="D8" s="8">
        <f>'[1]Расчёт для ФИН'!Q12</f>
        <v>19825</v>
      </c>
      <c r="E8" s="9">
        <f>'[1]Расчёт для ФИН'!R12</f>
        <v>5217</v>
      </c>
    </row>
    <row r="9" spans="2:5" x14ac:dyDescent="0.25">
      <c r="B9" s="6" t="s">
        <v>11</v>
      </c>
      <c r="C9" s="7">
        <f t="shared" si="0"/>
        <v>26743</v>
      </c>
      <c r="D9" s="8">
        <f>'[1]Расчёт для ФИН'!Q13</f>
        <v>22088</v>
      </c>
      <c r="E9" s="9">
        <f>'[1]Расчёт для ФИН'!R13</f>
        <v>4655</v>
      </c>
    </row>
    <row r="10" spans="2:5" x14ac:dyDescent="0.25">
      <c r="B10" s="6" t="s">
        <v>12</v>
      </c>
      <c r="C10" s="7">
        <f t="shared" si="0"/>
        <v>32258</v>
      </c>
      <c r="D10" s="8">
        <f>'[1]Расчёт для ФИН'!Q14</f>
        <v>26655</v>
      </c>
      <c r="E10" s="9">
        <f>'[1]Расчёт для ФИН'!R14</f>
        <v>5603</v>
      </c>
    </row>
    <row r="11" spans="2:5" x14ac:dyDescent="0.25">
      <c r="B11" s="6" t="s">
        <v>13</v>
      </c>
      <c r="C11" s="7">
        <f t="shared" si="0"/>
        <v>23207</v>
      </c>
      <c r="D11" s="8">
        <f>'[1]Расчёт для ФИН'!Q15</f>
        <v>18576</v>
      </c>
      <c r="E11" s="9">
        <f>'[1]Расчёт для ФИН'!R15</f>
        <v>4631</v>
      </c>
    </row>
    <row r="12" spans="2:5" x14ac:dyDescent="0.25">
      <c r="B12" s="6" t="s">
        <v>14</v>
      </c>
      <c r="C12" s="7">
        <f t="shared" si="0"/>
        <v>24980</v>
      </c>
      <c r="D12" s="8">
        <f>'[1]Расчёт для ФИН'!Q16</f>
        <v>20290</v>
      </c>
      <c r="E12" s="9">
        <f>'[1]Расчёт для ФИН'!R16</f>
        <v>4690</v>
      </c>
    </row>
    <row r="13" spans="2:5" x14ac:dyDescent="0.25">
      <c r="B13" s="6" t="s">
        <v>15</v>
      </c>
      <c r="C13" s="7">
        <f t="shared" si="0"/>
        <v>78832</v>
      </c>
      <c r="D13" s="8">
        <f>'[1]Расчёт для ФИН'!Q17</f>
        <v>60026</v>
      </c>
      <c r="E13" s="9">
        <f>'[1]Расчёт для ФИН'!R17</f>
        <v>18806</v>
      </c>
    </row>
    <row r="14" spans="2:5" x14ac:dyDescent="0.25">
      <c r="B14" s="6" t="s">
        <v>16</v>
      </c>
      <c r="C14" s="7">
        <f t="shared" si="0"/>
        <v>27693</v>
      </c>
      <c r="D14" s="8">
        <f>'[1]Расчёт для ФИН'!Q18</f>
        <v>22194</v>
      </c>
      <c r="E14" s="9">
        <f>'[1]Расчёт для ФИН'!R18</f>
        <v>5499</v>
      </c>
    </row>
    <row r="15" spans="2:5" x14ac:dyDescent="0.25">
      <c r="B15" s="6" t="s">
        <v>17</v>
      </c>
      <c r="C15" s="7">
        <f t="shared" si="0"/>
        <v>34624</v>
      </c>
      <c r="D15" s="8">
        <f>'[1]Расчёт для ФИН'!Q19</f>
        <v>27782</v>
      </c>
      <c r="E15" s="9">
        <f>'[1]Расчёт для ФИН'!R19</f>
        <v>6842</v>
      </c>
    </row>
    <row r="16" spans="2:5" x14ac:dyDescent="0.25">
      <c r="B16" s="6" t="s">
        <v>18</v>
      </c>
      <c r="C16" s="7">
        <f t="shared" si="0"/>
        <v>10516</v>
      </c>
      <c r="D16" s="8">
        <f>'[1]Расчёт для ФИН'!Q20</f>
        <v>8461</v>
      </c>
      <c r="E16" s="9">
        <f>'[1]Расчёт для ФИН'!R20</f>
        <v>2055</v>
      </c>
    </row>
    <row r="17" spans="2:5" x14ac:dyDescent="0.25">
      <c r="B17" s="6" t="s">
        <v>19</v>
      </c>
      <c r="C17" s="7">
        <f t="shared" si="0"/>
        <v>14821</v>
      </c>
      <c r="D17" s="8">
        <f>'[1]Расчёт для ФИН'!Q21</f>
        <v>12004</v>
      </c>
      <c r="E17" s="9">
        <f>'[1]Расчёт для ФИН'!R21</f>
        <v>2817</v>
      </c>
    </row>
    <row r="18" spans="2:5" x14ac:dyDescent="0.25">
      <c r="B18" s="6" t="s">
        <v>20</v>
      </c>
      <c r="C18" s="7">
        <f t="shared" si="0"/>
        <v>14188</v>
      </c>
      <c r="D18" s="8">
        <f>'[1]Расчёт для ФИН'!Q22</f>
        <v>11511</v>
      </c>
      <c r="E18" s="9">
        <f>'[1]Расчёт для ФИН'!R22</f>
        <v>2677</v>
      </c>
    </row>
    <row r="19" spans="2:5" x14ac:dyDescent="0.25">
      <c r="B19" s="6" t="s">
        <v>21</v>
      </c>
      <c r="C19" s="7">
        <f t="shared" si="0"/>
        <v>37233</v>
      </c>
      <c r="D19" s="8">
        <f>'[1]Расчёт для ФИН'!Q23</f>
        <v>29570</v>
      </c>
      <c r="E19" s="9">
        <f>'[1]Расчёт для ФИН'!R23</f>
        <v>7663</v>
      </c>
    </row>
    <row r="20" spans="2:5" x14ac:dyDescent="0.25">
      <c r="B20" s="6" t="s">
        <v>22</v>
      </c>
      <c r="C20" s="7">
        <f t="shared" si="0"/>
        <v>8607</v>
      </c>
      <c r="D20" s="8">
        <f>'[1]Расчёт для ФИН'!Q24</f>
        <v>6989</v>
      </c>
      <c r="E20" s="9">
        <f>'[1]Расчёт для ФИН'!R24</f>
        <v>1618</v>
      </c>
    </row>
    <row r="21" spans="2:5" x14ac:dyDescent="0.25">
      <c r="B21" s="6" t="s">
        <v>23</v>
      </c>
      <c r="C21" s="7">
        <f t="shared" si="0"/>
        <v>10473</v>
      </c>
      <c r="D21" s="8">
        <f>'[1]Расчёт для ФИН'!Q25</f>
        <v>8285</v>
      </c>
      <c r="E21" s="9">
        <f>'[1]Расчёт для ФИН'!R25</f>
        <v>2188</v>
      </c>
    </row>
    <row r="22" spans="2:5" x14ac:dyDescent="0.25">
      <c r="B22" s="6" t="s">
        <v>24</v>
      </c>
      <c r="C22" s="7">
        <f t="shared" si="0"/>
        <v>15872</v>
      </c>
      <c r="D22" s="8">
        <f>'[1]Расчёт для ФИН'!Q26</f>
        <v>12954</v>
      </c>
      <c r="E22" s="9">
        <f>'[1]Расчёт для ФИН'!R26</f>
        <v>2918</v>
      </c>
    </row>
    <row r="23" spans="2:5" x14ac:dyDescent="0.25">
      <c r="B23" s="6" t="s">
        <v>25</v>
      </c>
      <c r="C23" s="7">
        <f t="shared" si="0"/>
        <v>14594</v>
      </c>
      <c r="D23" s="8">
        <f>'[1]Расчёт для ФИН'!Q27</f>
        <v>11677</v>
      </c>
      <c r="E23" s="9">
        <f>'[1]Расчёт для ФИН'!R27</f>
        <v>2917</v>
      </c>
    </row>
    <row r="24" spans="2:5" x14ac:dyDescent="0.25">
      <c r="B24" s="6" t="s">
        <v>30</v>
      </c>
      <c r="C24" s="7">
        <f t="shared" si="0"/>
        <v>14193</v>
      </c>
      <c r="D24" s="8">
        <f>'[1]Расчёт для ФИН'!Q28</f>
        <v>14193</v>
      </c>
      <c r="E24" s="9">
        <f>'[1]Расчёт для ФИН'!R28</f>
        <v>0</v>
      </c>
    </row>
    <row r="25" spans="2:5" x14ac:dyDescent="0.25">
      <c r="B25" s="6" t="s">
        <v>26</v>
      </c>
      <c r="C25" s="7">
        <f t="shared" si="0"/>
        <v>9774</v>
      </c>
      <c r="D25" s="8">
        <f>'[1]Расчёт для ФИН'!Q29</f>
        <v>7941</v>
      </c>
      <c r="E25" s="9">
        <f>'[1]Расчёт для ФИН'!R29</f>
        <v>1833</v>
      </c>
    </row>
    <row r="26" spans="2:5" x14ac:dyDescent="0.25">
      <c r="B26" s="6" t="s">
        <v>27</v>
      </c>
      <c r="C26" s="7">
        <f t="shared" si="0"/>
        <v>5889</v>
      </c>
      <c r="D26" s="8">
        <f>'[1]Расчёт для ФИН'!Q30</f>
        <v>4884</v>
      </c>
      <c r="E26" s="9">
        <f>'[1]Расчёт для ФИН'!R30</f>
        <v>1005</v>
      </c>
    </row>
    <row r="27" spans="2:5" x14ac:dyDescent="0.25">
      <c r="B27" s="6" t="s">
        <v>31</v>
      </c>
      <c r="C27" s="7">
        <f t="shared" si="0"/>
        <v>153639</v>
      </c>
      <c r="D27" s="8">
        <f>'[1]Расчёт для ФИН'!Q31</f>
        <v>153639</v>
      </c>
      <c r="E27" s="9">
        <f>'[1]Расчёт для ФИН'!R31</f>
        <v>0</v>
      </c>
    </row>
    <row r="28" spans="2:5" x14ac:dyDescent="0.25">
      <c r="B28" s="6" t="s">
        <v>28</v>
      </c>
      <c r="C28" s="7">
        <f t="shared" si="0"/>
        <v>101618</v>
      </c>
      <c r="D28" s="8">
        <f>'[1]Расчёт для ФИН'!Q32</f>
        <v>100749</v>
      </c>
      <c r="E28" s="9">
        <f>'[1]Расчёт для ФИН'!R32</f>
        <v>869</v>
      </c>
    </row>
    <row r="29" spans="2:5" x14ac:dyDescent="0.25">
      <c r="B29" s="6" t="s">
        <v>32</v>
      </c>
      <c r="C29" s="7">
        <f t="shared" si="0"/>
        <v>38961</v>
      </c>
      <c r="D29" s="8">
        <f>'[1]Расчёт для ФИН'!Q33</f>
        <v>32102</v>
      </c>
      <c r="E29" s="9">
        <f>'[1]Расчёт для ФИН'!R33</f>
        <v>6859</v>
      </c>
    </row>
    <row r="30" spans="2:5" x14ac:dyDescent="0.25">
      <c r="B30" s="6" t="s">
        <v>29</v>
      </c>
      <c r="C30" s="7">
        <f t="shared" si="0"/>
        <v>10140</v>
      </c>
      <c r="D30" s="8">
        <f>'[1]Расчёт для ФИН'!Q34</f>
        <v>10140</v>
      </c>
      <c r="E30" s="9">
        <f>'[1]Расчёт для ФИН'!R34</f>
        <v>0</v>
      </c>
    </row>
    <row r="31" spans="2:5" x14ac:dyDescent="0.25">
      <c r="B31" s="18" t="s">
        <v>33</v>
      </c>
      <c r="C31" s="7">
        <f t="shared" si="0"/>
        <v>120306</v>
      </c>
      <c r="D31" s="8">
        <f>'[1]Расчёт для ФИН'!Q35</f>
        <v>0</v>
      </c>
      <c r="E31" s="9">
        <f>'[1]Расчёт для ФИН'!R35</f>
        <v>120306</v>
      </c>
    </row>
    <row r="32" spans="2:5" x14ac:dyDescent="0.25">
      <c r="B32" s="20" t="s">
        <v>34</v>
      </c>
      <c r="C32" s="7">
        <f t="shared" si="0"/>
        <v>6408</v>
      </c>
      <c r="D32" s="8">
        <f>'[1]Расчёт для ФИН'!Q36</f>
        <v>6372</v>
      </c>
      <c r="E32" s="9">
        <f>'[1]Расчёт для ФИН'!R36</f>
        <v>36</v>
      </c>
    </row>
    <row r="33" spans="2:6" x14ac:dyDescent="0.25">
      <c r="B33" s="19" t="s">
        <v>5</v>
      </c>
      <c r="C33" s="7">
        <f>D33+E33</f>
        <v>1357</v>
      </c>
      <c r="D33" s="8">
        <f>'[1]Расчёт для ФИН'!Q37</f>
        <v>1357</v>
      </c>
      <c r="E33" s="9">
        <f>'[1]Расчёт для ФИН'!R37</f>
        <v>0</v>
      </c>
    </row>
    <row r="34" spans="2:6" ht="16.5" thickBot="1" x14ac:dyDescent="0.3">
      <c r="B34" s="19" t="s">
        <v>35</v>
      </c>
      <c r="C34" s="7">
        <f>D34+E34</f>
        <v>338</v>
      </c>
      <c r="D34" s="8">
        <f>'[1]Расчёт для ФИН'!Q38</f>
        <v>260</v>
      </c>
      <c r="E34" s="9">
        <f>'[1]Расчёт для ФИН'!R38</f>
        <v>78</v>
      </c>
    </row>
    <row r="35" spans="2:6" ht="16.5" thickBot="1" x14ac:dyDescent="0.3">
      <c r="B35" s="10" t="s">
        <v>3</v>
      </c>
      <c r="C35" s="11">
        <f>SUM(C5:C34)</f>
        <v>1057079</v>
      </c>
      <c r="D35" s="12">
        <f>SUM(D5:D34)</f>
        <v>845297</v>
      </c>
      <c r="E35" s="13">
        <f>SUM(E5:E34)</f>
        <v>211782</v>
      </c>
      <c r="F35" s="2"/>
    </row>
    <row r="36" spans="2:6" x14ac:dyDescent="0.25">
      <c r="B36" s="3"/>
      <c r="D36" s="2"/>
      <c r="E36" s="2"/>
      <c r="F36" s="2"/>
    </row>
    <row r="37" spans="2:6" x14ac:dyDescent="0.25">
      <c r="B37" s="3"/>
      <c r="C37" s="4"/>
      <c r="D37" s="4"/>
      <c r="E37" s="4"/>
    </row>
    <row r="38" spans="2:6" x14ac:dyDescent="0.25">
      <c r="B38" s="5"/>
    </row>
  </sheetData>
  <mergeCells count="2">
    <mergeCell ref="B2:E2"/>
    <mergeCell ref="B3:E3"/>
  </mergeCells>
  <pageMargins left="0.2" right="0.2" top="0.21" bottom="0.22" header="0.17" footer="0.18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05B22-0E0E-4F2C-BFBE-3379A2972317}">
  <dimension ref="B1:F38"/>
  <sheetViews>
    <sheetView zoomScale="91" zoomScaleNormal="91" workbookViewId="0">
      <selection activeCell="C5" sqref="C5"/>
    </sheetView>
  </sheetViews>
  <sheetFormatPr defaultRowHeight="15.75" x14ac:dyDescent="0.25"/>
  <cols>
    <col min="1" max="1" width="3.140625" style="1" customWidth="1"/>
    <col min="2" max="2" width="68.42578125" style="1" bestFit="1" customWidth="1"/>
    <col min="3" max="3" width="17.85546875" style="1" customWidth="1"/>
    <col min="4" max="4" width="12.42578125" style="1" bestFit="1" customWidth="1"/>
    <col min="5" max="6" width="9.140625" style="1"/>
    <col min="7" max="8" width="9.140625" style="1" customWidth="1"/>
    <col min="9" max="16384" width="9.140625" style="1"/>
  </cols>
  <sheetData>
    <row r="1" spans="2:5" ht="16.5" thickBot="1" x14ac:dyDescent="0.3"/>
    <row r="2" spans="2:5" x14ac:dyDescent="0.25">
      <c r="B2" s="26" t="s">
        <v>0</v>
      </c>
      <c r="C2" s="27"/>
      <c r="D2" s="28"/>
      <c r="E2" s="29"/>
    </row>
    <row r="3" spans="2:5" ht="16.5" thickBot="1" x14ac:dyDescent="0.3">
      <c r="B3" s="30" t="str">
        <f>"по состоянию на"&amp;" "&amp;TEXT([2]Расчёт!C2,"ДД.ММ.ГГГГ")&amp;" "&amp;"года"</f>
        <v>по состоянию на 01.02.2026 года</v>
      </c>
      <c r="C3" s="31"/>
      <c r="D3" s="32"/>
      <c r="E3" s="33"/>
    </row>
    <row r="4" spans="2:5" ht="16.5" thickBot="1" x14ac:dyDescent="0.3">
      <c r="B4" s="14" t="s">
        <v>6</v>
      </c>
      <c r="C4" s="15" t="s">
        <v>4</v>
      </c>
      <c r="D4" s="16" t="s">
        <v>1</v>
      </c>
      <c r="E4" s="17" t="s">
        <v>2</v>
      </c>
    </row>
    <row r="5" spans="2:5" x14ac:dyDescent="0.25">
      <c r="B5" s="6" t="s">
        <v>7</v>
      </c>
      <c r="C5" s="7">
        <f>D5+E5</f>
        <v>106489</v>
      </c>
      <c r="D5" s="8">
        <f>'[2]Расчёт для ФИН'!Q9</f>
        <v>106489</v>
      </c>
      <c r="E5" s="9">
        <f>'[2]Расчёт для ФИН'!R9</f>
        <v>0</v>
      </c>
    </row>
    <row r="6" spans="2:5" x14ac:dyDescent="0.25">
      <c r="B6" s="6" t="s">
        <v>8</v>
      </c>
      <c r="C6" s="7">
        <f t="shared" ref="C6:C32" si="0">D6+E6</f>
        <v>76730</v>
      </c>
      <c r="D6" s="8">
        <f>'[2]Расчёт для ФИН'!Q10</f>
        <v>76730</v>
      </c>
      <c r="E6" s="9">
        <f>'[2]Расчёт для ФИН'!R10</f>
        <v>0</v>
      </c>
    </row>
    <row r="7" spans="2:5" x14ac:dyDescent="0.25">
      <c r="B7" s="6" t="s">
        <v>9</v>
      </c>
      <c r="C7" s="7">
        <f t="shared" si="0"/>
        <v>12110</v>
      </c>
      <c r="D7" s="8">
        <f>'[2]Расчёт для ФИН'!Q11</f>
        <v>12110</v>
      </c>
      <c r="E7" s="9">
        <f>'[2]Расчёт для ФИН'!R11</f>
        <v>0</v>
      </c>
    </row>
    <row r="8" spans="2:5" x14ac:dyDescent="0.25">
      <c r="B8" s="6" t="s">
        <v>10</v>
      </c>
      <c r="C8" s="7">
        <f t="shared" si="0"/>
        <v>25023</v>
      </c>
      <c r="D8" s="8">
        <f>'[2]Расчёт для ФИН'!Q12</f>
        <v>19819</v>
      </c>
      <c r="E8" s="9">
        <f>'[2]Расчёт для ФИН'!R12</f>
        <v>5204</v>
      </c>
    </row>
    <row r="9" spans="2:5" x14ac:dyDescent="0.25">
      <c r="B9" s="6" t="s">
        <v>11</v>
      </c>
      <c r="C9" s="7">
        <f t="shared" si="0"/>
        <v>26719</v>
      </c>
      <c r="D9" s="8">
        <f>'[2]Расчёт для ФИН'!Q13</f>
        <v>22090</v>
      </c>
      <c r="E9" s="9">
        <f>'[2]Расчёт для ФИН'!R13</f>
        <v>4629</v>
      </c>
    </row>
    <row r="10" spans="2:5" x14ac:dyDescent="0.25">
      <c r="B10" s="6" t="s">
        <v>12</v>
      </c>
      <c r="C10" s="7">
        <f t="shared" si="0"/>
        <v>32227</v>
      </c>
      <c r="D10" s="8">
        <f>'[2]Расчёт для ФИН'!Q14</f>
        <v>26654</v>
      </c>
      <c r="E10" s="9">
        <f>'[2]Расчёт для ФИН'!R14</f>
        <v>5573</v>
      </c>
    </row>
    <row r="11" spans="2:5" x14ac:dyDescent="0.25">
      <c r="B11" s="6" t="s">
        <v>13</v>
      </c>
      <c r="C11" s="7">
        <f t="shared" si="0"/>
        <v>23205</v>
      </c>
      <c r="D11" s="8">
        <f>'[2]Расчёт для ФИН'!Q15</f>
        <v>18594</v>
      </c>
      <c r="E11" s="9">
        <f>'[2]Расчёт для ФИН'!R15</f>
        <v>4611</v>
      </c>
    </row>
    <row r="12" spans="2:5" x14ac:dyDescent="0.25">
      <c r="B12" s="6" t="s">
        <v>14</v>
      </c>
      <c r="C12" s="7">
        <f t="shared" si="0"/>
        <v>24929</v>
      </c>
      <c r="D12" s="8">
        <f>'[2]Расчёт для ФИН'!Q16</f>
        <v>20263</v>
      </c>
      <c r="E12" s="9">
        <f>'[2]Расчёт для ФИН'!R16</f>
        <v>4666</v>
      </c>
    </row>
    <row r="13" spans="2:5" x14ac:dyDescent="0.25">
      <c r="B13" s="6" t="s">
        <v>15</v>
      </c>
      <c r="C13" s="7">
        <f t="shared" si="0"/>
        <v>79136</v>
      </c>
      <c r="D13" s="8">
        <f>'[2]Расчёт для ФИН'!Q17</f>
        <v>60306</v>
      </c>
      <c r="E13" s="9">
        <f>'[2]Расчёт для ФИН'!R17</f>
        <v>18830</v>
      </c>
    </row>
    <row r="14" spans="2:5" x14ac:dyDescent="0.25">
      <c r="B14" s="6" t="s">
        <v>16</v>
      </c>
      <c r="C14" s="7">
        <f t="shared" si="0"/>
        <v>27693</v>
      </c>
      <c r="D14" s="8">
        <f>'[2]Расчёт для ФИН'!Q18</f>
        <v>22192</v>
      </c>
      <c r="E14" s="9">
        <f>'[2]Расчёт для ФИН'!R18</f>
        <v>5501</v>
      </c>
    </row>
    <row r="15" spans="2:5" x14ac:dyDescent="0.25">
      <c r="B15" s="6" t="s">
        <v>17</v>
      </c>
      <c r="C15" s="7">
        <f t="shared" si="0"/>
        <v>34641</v>
      </c>
      <c r="D15" s="8">
        <f>'[2]Расчёт для ФИН'!Q19</f>
        <v>27805</v>
      </c>
      <c r="E15" s="9">
        <f>'[2]Расчёт для ФИН'!R19</f>
        <v>6836</v>
      </c>
    </row>
    <row r="16" spans="2:5" x14ac:dyDescent="0.25">
      <c r="B16" s="6" t="s">
        <v>18</v>
      </c>
      <c r="C16" s="7">
        <f t="shared" si="0"/>
        <v>10487</v>
      </c>
      <c r="D16" s="8">
        <f>'[2]Расчёт для ФИН'!Q20</f>
        <v>8445</v>
      </c>
      <c r="E16" s="9">
        <f>'[2]Расчёт для ФИН'!R20</f>
        <v>2042</v>
      </c>
    </row>
    <row r="17" spans="2:5" x14ac:dyDescent="0.25">
      <c r="B17" s="6" t="s">
        <v>19</v>
      </c>
      <c r="C17" s="7">
        <f t="shared" si="0"/>
        <v>14770</v>
      </c>
      <c r="D17" s="8">
        <f>'[2]Расчёт для ФИН'!Q21</f>
        <v>11980</v>
      </c>
      <c r="E17" s="9">
        <f>'[2]Расчёт для ФИН'!R21</f>
        <v>2790</v>
      </c>
    </row>
    <row r="18" spans="2:5" x14ac:dyDescent="0.25">
      <c r="B18" s="6" t="s">
        <v>20</v>
      </c>
      <c r="C18" s="7">
        <f t="shared" si="0"/>
        <v>14178</v>
      </c>
      <c r="D18" s="8">
        <f>'[2]Расчёт для ФИН'!Q22</f>
        <v>11507</v>
      </c>
      <c r="E18" s="9">
        <f>'[2]Расчёт для ФИН'!R22</f>
        <v>2671</v>
      </c>
    </row>
    <row r="19" spans="2:5" x14ac:dyDescent="0.25">
      <c r="B19" s="6" t="s">
        <v>21</v>
      </c>
      <c r="C19" s="7">
        <f t="shared" si="0"/>
        <v>37170</v>
      </c>
      <c r="D19" s="8">
        <f>'[2]Расчёт для ФИН'!Q23</f>
        <v>29521</v>
      </c>
      <c r="E19" s="9">
        <f>'[2]Расчёт для ФИН'!R23</f>
        <v>7649</v>
      </c>
    </row>
    <row r="20" spans="2:5" x14ac:dyDescent="0.25">
      <c r="B20" s="6" t="s">
        <v>22</v>
      </c>
      <c r="C20" s="7">
        <f t="shared" si="0"/>
        <v>8581</v>
      </c>
      <c r="D20" s="8">
        <f>'[2]Расчёт для ФИН'!Q24</f>
        <v>6970</v>
      </c>
      <c r="E20" s="9">
        <f>'[2]Расчёт для ФИН'!R24</f>
        <v>1611</v>
      </c>
    </row>
    <row r="21" spans="2:5" x14ac:dyDescent="0.25">
      <c r="B21" s="6" t="s">
        <v>23</v>
      </c>
      <c r="C21" s="7">
        <f t="shared" si="0"/>
        <v>10452</v>
      </c>
      <c r="D21" s="8">
        <f>'[2]Расчёт для ФИН'!Q25</f>
        <v>8285</v>
      </c>
      <c r="E21" s="9">
        <f>'[2]Расчёт для ФИН'!R25</f>
        <v>2167</v>
      </c>
    </row>
    <row r="22" spans="2:5" x14ac:dyDescent="0.25">
      <c r="B22" s="6" t="s">
        <v>24</v>
      </c>
      <c r="C22" s="7">
        <f t="shared" si="0"/>
        <v>15858</v>
      </c>
      <c r="D22" s="8">
        <f>'[2]Расчёт для ФИН'!Q26</f>
        <v>12953</v>
      </c>
      <c r="E22" s="9">
        <f>'[2]Расчёт для ФИН'!R26</f>
        <v>2905</v>
      </c>
    </row>
    <row r="23" spans="2:5" x14ac:dyDescent="0.25">
      <c r="B23" s="6" t="s">
        <v>25</v>
      </c>
      <c r="C23" s="7">
        <f t="shared" si="0"/>
        <v>14555</v>
      </c>
      <c r="D23" s="8">
        <f>'[2]Расчёт для ФИН'!Q27</f>
        <v>11653</v>
      </c>
      <c r="E23" s="9">
        <f>'[2]Расчёт для ФИН'!R27</f>
        <v>2902</v>
      </c>
    </row>
    <row r="24" spans="2:5" x14ac:dyDescent="0.25">
      <c r="B24" s="6" t="s">
        <v>30</v>
      </c>
      <c r="C24" s="7">
        <f t="shared" si="0"/>
        <v>14187</v>
      </c>
      <c r="D24" s="8">
        <f>'[2]Расчёт для ФИН'!Q28</f>
        <v>14187</v>
      </c>
      <c r="E24" s="9">
        <f>'[2]Расчёт для ФИН'!R28</f>
        <v>0</v>
      </c>
    </row>
    <row r="25" spans="2:5" x14ac:dyDescent="0.25">
      <c r="B25" s="6" t="s">
        <v>26</v>
      </c>
      <c r="C25" s="7">
        <f t="shared" si="0"/>
        <v>9771</v>
      </c>
      <c r="D25" s="8">
        <f>'[2]Расчёт для ФИН'!Q29</f>
        <v>7946</v>
      </c>
      <c r="E25" s="9">
        <f>'[2]Расчёт для ФИН'!R29</f>
        <v>1825</v>
      </c>
    </row>
    <row r="26" spans="2:5" x14ac:dyDescent="0.25">
      <c r="B26" s="6" t="s">
        <v>27</v>
      </c>
      <c r="C26" s="7">
        <f t="shared" si="0"/>
        <v>5884</v>
      </c>
      <c r="D26" s="8">
        <f>'[2]Расчёт для ФИН'!Q30</f>
        <v>4882</v>
      </c>
      <c r="E26" s="9">
        <f>'[2]Расчёт для ФИН'!R30</f>
        <v>1002</v>
      </c>
    </row>
    <row r="27" spans="2:5" x14ac:dyDescent="0.25">
      <c r="B27" s="6" t="s">
        <v>31</v>
      </c>
      <c r="C27" s="7">
        <f t="shared" si="0"/>
        <v>154107</v>
      </c>
      <c r="D27" s="8">
        <f>'[2]Расчёт для ФИН'!Q31</f>
        <v>154107</v>
      </c>
      <c r="E27" s="9">
        <f>'[2]Расчёт для ФИН'!R31</f>
        <v>0</v>
      </c>
    </row>
    <row r="28" spans="2:5" x14ac:dyDescent="0.25">
      <c r="B28" s="6" t="s">
        <v>28</v>
      </c>
      <c r="C28" s="7">
        <f t="shared" si="0"/>
        <v>101680</v>
      </c>
      <c r="D28" s="8">
        <f>'[2]Расчёт для ФИН'!Q32</f>
        <v>100821</v>
      </c>
      <c r="E28" s="9">
        <f>'[2]Расчёт для ФИН'!R32</f>
        <v>859</v>
      </c>
    </row>
    <row r="29" spans="2:5" x14ac:dyDescent="0.25">
      <c r="B29" s="6" t="s">
        <v>32</v>
      </c>
      <c r="C29" s="7">
        <f t="shared" si="0"/>
        <v>38997</v>
      </c>
      <c r="D29" s="8">
        <f>'[2]Расчёт для ФИН'!Q33</f>
        <v>32158</v>
      </c>
      <c r="E29" s="9">
        <f>'[2]Расчёт для ФИН'!R33</f>
        <v>6839</v>
      </c>
    </row>
    <row r="30" spans="2:5" x14ac:dyDescent="0.25">
      <c r="B30" s="6" t="s">
        <v>29</v>
      </c>
      <c r="C30" s="7">
        <f t="shared" si="0"/>
        <v>10037</v>
      </c>
      <c r="D30" s="8">
        <f>'[2]Расчёт для ФИН'!Q34</f>
        <v>10037</v>
      </c>
      <c r="E30" s="9">
        <f>'[2]Расчёт для ФИН'!R34</f>
        <v>0</v>
      </c>
    </row>
    <row r="31" spans="2:5" x14ac:dyDescent="0.25">
      <c r="B31" s="18" t="s">
        <v>33</v>
      </c>
      <c r="C31" s="7">
        <f t="shared" si="0"/>
        <v>120321</v>
      </c>
      <c r="D31" s="8">
        <f>'[2]Расчёт для ФИН'!Q35</f>
        <v>0</v>
      </c>
      <c r="E31" s="9">
        <f>'[2]Расчёт для ФИН'!R35</f>
        <v>120321</v>
      </c>
    </row>
    <row r="32" spans="2:5" x14ac:dyDescent="0.25">
      <c r="B32" s="20" t="s">
        <v>34</v>
      </c>
      <c r="C32" s="7">
        <f t="shared" si="0"/>
        <v>6375</v>
      </c>
      <c r="D32" s="8">
        <f>'[2]Расчёт для ФИН'!Q36</f>
        <v>6359</v>
      </c>
      <c r="E32" s="9">
        <f>'[2]Расчёт для ФИН'!R36</f>
        <v>16</v>
      </c>
    </row>
    <row r="33" spans="2:6" x14ac:dyDescent="0.25">
      <c r="B33" s="19" t="s">
        <v>5</v>
      </c>
      <c r="C33" s="7">
        <f>D33+E33</f>
        <v>1402</v>
      </c>
      <c r="D33" s="8">
        <f>'[2]Расчёт для ФИН'!Q37</f>
        <v>1402</v>
      </c>
      <c r="E33" s="9">
        <f>'[2]Расчёт для ФИН'!R37</f>
        <v>0</v>
      </c>
    </row>
    <row r="34" spans="2:6" ht="16.5" thickBot="1" x14ac:dyDescent="0.3">
      <c r="B34" s="19" t="s">
        <v>35</v>
      </c>
      <c r="C34" s="7">
        <f>D34+E34</f>
        <v>350</v>
      </c>
      <c r="D34" s="8">
        <f>'[2]Расчёт для ФИН'!Q38</f>
        <v>272</v>
      </c>
      <c r="E34" s="9">
        <f>'[2]Расчёт для ФИН'!R38</f>
        <v>78</v>
      </c>
    </row>
    <row r="35" spans="2:6" ht="16.5" thickBot="1" x14ac:dyDescent="0.3">
      <c r="B35" s="10" t="s">
        <v>3</v>
      </c>
      <c r="C35" s="11">
        <f>SUM(C5:C34)</f>
        <v>1058064</v>
      </c>
      <c r="D35" s="12">
        <f>SUM(D5:D34)</f>
        <v>846537</v>
      </c>
      <c r="E35" s="13">
        <f>SUM(E5:E34)</f>
        <v>211527</v>
      </c>
      <c r="F35" s="2"/>
    </row>
    <row r="36" spans="2:6" x14ac:dyDescent="0.25">
      <c r="B36" s="3"/>
      <c r="D36" s="2"/>
      <c r="E36" s="2"/>
      <c r="F36" s="2"/>
    </row>
    <row r="37" spans="2:6" x14ac:dyDescent="0.25">
      <c r="B37" s="3"/>
      <c r="C37" s="4"/>
      <c r="D37" s="4"/>
      <c r="E37" s="4"/>
    </row>
    <row r="38" spans="2:6" x14ac:dyDescent="0.25">
      <c r="B38" s="5"/>
    </row>
  </sheetData>
  <mergeCells count="2">
    <mergeCell ref="B2:E2"/>
    <mergeCell ref="B3:E3"/>
  </mergeCells>
  <pageMargins left="0.2" right="0.2" top="0.21" bottom="0.22" header="0.17" footer="0.18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B65547-8ED8-4C6D-8E66-CCB540E641DC}">
  <dimension ref="B1:F38"/>
  <sheetViews>
    <sheetView zoomScale="91" zoomScaleNormal="91" workbookViewId="0">
      <selection activeCell="C5" sqref="C5"/>
    </sheetView>
  </sheetViews>
  <sheetFormatPr defaultRowHeight="15.75" x14ac:dyDescent="0.25"/>
  <cols>
    <col min="1" max="1" width="3.140625" style="1" customWidth="1"/>
    <col min="2" max="2" width="68.42578125" style="1" bestFit="1" customWidth="1"/>
    <col min="3" max="3" width="17.85546875" style="1" customWidth="1"/>
    <col min="4" max="4" width="12.42578125" style="1" bestFit="1" customWidth="1"/>
    <col min="5" max="6" width="9.140625" style="1"/>
    <col min="7" max="8" width="9.140625" style="1" customWidth="1"/>
    <col min="9" max="16384" width="9.140625" style="1"/>
  </cols>
  <sheetData>
    <row r="1" spans="2:5" ht="16.5" thickBot="1" x14ac:dyDescent="0.3"/>
    <row r="2" spans="2:5" x14ac:dyDescent="0.25">
      <c r="B2" s="26" t="s">
        <v>0</v>
      </c>
      <c r="C2" s="27"/>
      <c r="D2" s="28"/>
      <c r="E2" s="29"/>
    </row>
    <row r="3" spans="2:5" ht="16.5" thickBot="1" x14ac:dyDescent="0.3">
      <c r="B3" s="30" t="str">
        <f>"по состоянию на"&amp;" "&amp;TEXT([3]Расчёт!C2,"ДД.ММ.ГГГГ")&amp;" "&amp;"года"</f>
        <v>по состоянию на 01.03.2026 года</v>
      </c>
      <c r="C3" s="31"/>
      <c r="D3" s="32"/>
      <c r="E3" s="33"/>
    </row>
    <row r="4" spans="2:5" ht="16.5" thickBot="1" x14ac:dyDescent="0.3">
      <c r="B4" s="14" t="s">
        <v>6</v>
      </c>
      <c r="C4" s="15" t="s">
        <v>4</v>
      </c>
      <c r="D4" s="16" t="s">
        <v>1</v>
      </c>
      <c r="E4" s="17" t="s">
        <v>2</v>
      </c>
    </row>
    <row r="5" spans="2:5" x14ac:dyDescent="0.25">
      <c r="B5" s="6" t="s">
        <v>7</v>
      </c>
      <c r="C5" s="7">
        <f>D5+E5</f>
        <v>107029</v>
      </c>
      <c r="D5" s="8">
        <f>'[3]Расчёт для ФИН'!Q9</f>
        <v>107029</v>
      </c>
      <c r="E5" s="9">
        <f>'[3]Расчёт для ФИН'!R9</f>
        <v>0</v>
      </c>
    </row>
    <row r="6" spans="2:5" x14ac:dyDescent="0.25">
      <c r="B6" s="6" t="s">
        <v>8</v>
      </c>
      <c r="C6" s="7">
        <f t="shared" ref="C6:C35" si="0">D6+E6</f>
        <v>76962</v>
      </c>
      <c r="D6" s="8">
        <f>'[3]Расчёт для ФИН'!Q10</f>
        <v>76962</v>
      </c>
      <c r="E6" s="9">
        <f>'[3]Расчёт для ФИН'!R10</f>
        <v>0</v>
      </c>
    </row>
    <row r="7" spans="2:5" x14ac:dyDescent="0.25">
      <c r="B7" s="6" t="s">
        <v>9</v>
      </c>
      <c r="C7" s="7">
        <f t="shared" si="0"/>
        <v>12094</v>
      </c>
      <c r="D7" s="8">
        <f>'[3]Расчёт для ФИН'!Q11</f>
        <v>12094</v>
      </c>
      <c r="E7" s="9">
        <f>'[3]Расчёт для ФИН'!R11</f>
        <v>0</v>
      </c>
    </row>
    <row r="8" spans="2:5" x14ac:dyDescent="0.25">
      <c r="B8" s="6" t="s">
        <v>10</v>
      </c>
      <c r="C8" s="7">
        <f t="shared" si="0"/>
        <v>24965</v>
      </c>
      <c r="D8" s="8">
        <f>'[3]Расчёт для ФИН'!Q12</f>
        <v>19786</v>
      </c>
      <c r="E8" s="9">
        <f>'[3]Расчёт для ФИН'!R12</f>
        <v>5179</v>
      </c>
    </row>
    <row r="9" spans="2:5" x14ac:dyDescent="0.25">
      <c r="B9" s="6" t="s">
        <v>11</v>
      </c>
      <c r="C9" s="7">
        <f t="shared" si="0"/>
        <v>26694</v>
      </c>
      <c r="D9" s="8">
        <f>'[3]Расчёт для ФИН'!Q13</f>
        <v>22070</v>
      </c>
      <c r="E9" s="9">
        <f>'[3]Расчёт для ФИН'!R13</f>
        <v>4624</v>
      </c>
    </row>
    <row r="10" spans="2:5" x14ac:dyDescent="0.25">
      <c r="B10" s="6" t="s">
        <v>12</v>
      </c>
      <c r="C10" s="7">
        <f t="shared" si="0"/>
        <v>32157</v>
      </c>
      <c r="D10" s="8">
        <f>'[3]Расчёт для ФИН'!Q14</f>
        <v>26603</v>
      </c>
      <c r="E10" s="9">
        <f>'[3]Расчёт для ФИН'!R14</f>
        <v>5554</v>
      </c>
    </row>
    <row r="11" spans="2:5" x14ac:dyDescent="0.25">
      <c r="B11" s="6" t="s">
        <v>13</v>
      </c>
      <c r="C11" s="7">
        <f t="shared" si="0"/>
        <v>23115</v>
      </c>
      <c r="D11" s="8">
        <f>'[3]Расчёт для ФИН'!Q15</f>
        <v>18517</v>
      </c>
      <c r="E11" s="9">
        <f>'[3]Расчёт для ФИН'!R15</f>
        <v>4598</v>
      </c>
    </row>
    <row r="12" spans="2:5" x14ac:dyDescent="0.25">
      <c r="B12" s="6" t="s">
        <v>14</v>
      </c>
      <c r="C12" s="7">
        <f t="shared" si="0"/>
        <v>24872</v>
      </c>
      <c r="D12" s="8">
        <f>'[3]Расчёт для ФИН'!Q16</f>
        <v>20223</v>
      </c>
      <c r="E12" s="9">
        <f>'[3]Расчёт для ФИН'!R16</f>
        <v>4649</v>
      </c>
    </row>
    <row r="13" spans="2:5" x14ac:dyDescent="0.25">
      <c r="B13" s="6" t="s">
        <v>15</v>
      </c>
      <c r="C13" s="7">
        <f t="shared" si="0"/>
        <v>79456</v>
      </c>
      <c r="D13" s="8">
        <f>'[3]Расчёт для ФИН'!Q17</f>
        <v>60504</v>
      </c>
      <c r="E13" s="9">
        <f>'[3]Расчёт для ФИН'!R17</f>
        <v>18952</v>
      </c>
    </row>
    <row r="14" spans="2:5" x14ac:dyDescent="0.25">
      <c r="B14" s="6" t="s">
        <v>16</v>
      </c>
      <c r="C14" s="7">
        <f t="shared" si="0"/>
        <v>27686</v>
      </c>
      <c r="D14" s="8">
        <f>'[3]Расчёт для ФИН'!Q18</f>
        <v>22171</v>
      </c>
      <c r="E14" s="9">
        <f>'[3]Расчёт для ФИН'!R18</f>
        <v>5515</v>
      </c>
    </row>
    <row r="15" spans="2:5" x14ac:dyDescent="0.25">
      <c r="B15" s="6" t="s">
        <v>17</v>
      </c>
      <c r="C15" s="7">
        <f t="shared" si="0"/>
        <v>34734</v>
      </c>
      <c r="D15" s="8">
        <f>'[3]Расчёт для ФИН'!Q19</f>
        <v>27882</v>
      </c>
      <c r="E15" s="9">
        <f>'[3]Расчёт для ФИН'!R19</f>
        <v>6852</v>
      </c>
    </row>
    <row r="16" spans="2:5" x14ac:dyDescent="0.25">
      <c r="B16" s="6" t="s">
        <v>18</v>
      </c>
      <c r="C16" s="7">
        <f t="shared" si="0"/>
        <v>10455</v>
      </c>
      <c r="D16" s="8">
        <f>'[3]Расчёт для ФИН'!Q20</f>
        <v>8437</v>
      </c>
      <c r="E16" s="9">
        <f>'[3]Расчёт для ФИН'!R20</f>
        <v>2018</v>
      </c>
    </row>
    <row r="17" spans="2:5" x14ac:dyDescent="0.25">
      <c r="B17" s="6" t="s">
        <v>19</v>
      </c>
      <c r="C17" s="7">
        <f t="shared" si="0"/>
        <v>14726</v>
      </c>
      <c r="D17" s="8">
        <f>'[3]Расчёт для ФИН'!Q21</f>
        <v>11939</v>
      </c>
      <c r="E17" s="9">
        <f>'[3]Расчёт для ФИН'!R21</f>
        <v>2787</v>
      </c>
    </row>
    <row r="18" spans="2:5" x14ac:dyDescent="0.25">
      <c r="B18" s="6" t="s">
        <v>20</v>
      </c>
      <c r="C18" s="7">
        <f t="shared" si="0"/>
        <v>14114</v>
      </c>
      <c r="D18" s="8">
        <f>'[3]Расчёт для ФИН'!Q22</f>
        <v>11452</v>
      </c>
      <c r="E18" s="9">
        <f>'[3]Расчёт для ФИН'!R22</f>
        <v>2662</v>
      </c>
    </row>
    <row r="19" spans="2:5" x14ac:dyDescent="0.25">
      <c r="B19" s="6" t="s">
        <v>21</v>
      </c>
      <c r="C19" s="7">
        <f t="shared" si="0"/>
        <v>37096</v>
      </c>
      <c r="D19" s="8">
        <f>'[3]Расчёт для ФИН'!Q23</f>
        <v>29458</v>
      </c>
      <c r="E19" s="9">
        <f>'[3]Расчёт для ФИН'!R23</f>
        <v>7638</v>
      </c>
    </row>
    <row r="20" spans="2:5" x14ac:dyDescent="0.25">
      <c r="B20" s="6" t="s">
        <v>22</v>
      </c>
      <c r="C20" s="7">
        <f t="shared" si="0"/>
        <v>8551</v>
      </c>
      <c r="D20" s="8">
        <f>'[3]Расчёт для ФИН'!Q24</f>
        <v>6951</v>
      </c>
      <c r="E20" s="9">
        <f>'[3]Расчёт для ФИН'!R24</f>
        <v>1600</v>
      </c>
    </row>
    <row r="21" spans="2:5" x14ac:dyDescent="0.25">
      <c r="B21" s="6" t="s">
        <v>23</v>
      </c>
      <c r="C21" s="7">
        <f t="shared" si="0"/>
        <v>10409</v>
      </c>
      <c r="D21" s="8">
        <f>'[3]Расчёт для ФИН'!Q25</f>
        <v>8250</v>
      </c>
      <c r="E21" s="9">
        <f>'[3]Расчёт для ФИН'!R25</f>
        <v>2159</v>
      </c>
    </row>
    <row r="22" spans="2:5" x14ac:dyDescent="0.25">
      <c r="B22" s="6" t="s">
        <v>24</v>
      </c>
      <c r="C22" s="7">
        <f t="shared" si="0"/>
        <v>15838</v>
      </c>
      <c r="D22" s="8">
        <f>'[3]Расчёт для ФИН'!Q26</f>
        <v>12941</v>
      </c>
      <c r="E22" s="9">
        <f>'[3]Расчёт для ФИН'!R26</f>
        <v>2897</v>
      </c>
    </row>
    <row r="23" spans="2:5" x14ac:dyDescent="0.25">
      <c r="B23" s="6" t="s">
        <v>25</v>
      </c>
      <c r="C23" s="7">
        <f t="shared" si="0"/>
        <v>14497</v>
      </c>
      <c r="D23" s="8">
        <f>'[3]Расчёт для ФИН'!Q27</f>
        <v>11610</v>
      </c>
      <c r="E23" s="9">
        <f>'[3]Расчёт для ФИН'!R27</f>
        <v>2887</v>
      </c>
    </row>
    <row r="24" spans="2:5" x14ac:dyDescent="0.25">
      <c r="B24" s="6" t="s">
        <v>30</v>
      </c>
      <c r="C24" s="7">
        <f t="shared" si="0"/>
        <v>14187</v>
      </c>
      <c r="D24" s="8">
        <f>'[3]Расчёт для ФИН'!Q28</f>
        <v>14187</v>
      </c>
      <c r="E24" s="9">
        <f>'[3]Расчёт для ФИН'!R28</f>
        <v>0</v>
      </c>
    </row>
    <row r="25" spans="2:5" x14ac:dyDescent="0.25">
      <c r="B25" s="6" t="s">
        <v>26</v>
      </c>
      <c r="C25" s="7">
        <f t="shared" si="0"/>
        <v>9744</v>
      </c>
      <c r="D25" s="8">
        <f>'[3]Расчёт для ФИН'!Q29</f>
        <v>7928</v>
      </c>
      <c r="E25" s="9">
        <f>'[3]Расчёт для ФИН'!R29</f>
        <v>1816</v>
      </c>
    </row>
    <row r="26" spans="2:5" x14ac:dyDescent="0.25">
      <c r="B26" s="6" t="s">
        <v>27</v>
      </c>
      <c r="C26" s="7">
        <f t="shared" si="0"/>
        <v>5888</v>
      </c>
      <c r="D26" s="8">
        <f>'[3]Расчёт для ФИН'!Q30</f>
        <v>4876</v>
      </c>
      <c r="E26" s="9">
        <f>'[3]Расчёт для ФИН'!R30</f>
        <v>1012</v>
      </c>
    </row>
    <row r="27" spans="2:5" x14ac:dyDescent="0.25">
      <c r="B27" s="6" t="s">
        <v>31</v>
      </c>
      <c r="C27" s="7">
        <f t="shared" si="0"/>
        <v>154271</v>
      </c>
      <c r="D27" s="8">
        <f>'[3]Расчёт для ФИН'!Q31</f>
        <v>154271</v>
      </c>
      <c r="E27" s="9">
        <f>'[3]Расчёт для ФИН'!R31</f>
        <v>0</v>
      </c>
    </row>
    <row r="28" spans="2:5" x14ac:dyDescent="0.25">
      <c r="B28" s="6" t="s">
        <v>28</v>
      </c>
      <c r="C28" s="7">
        <f t="shared" si="0"/>
        <v>101589</v>
      </c>
      <c r="D28" s="8">
        <f>'[3]Расчёт для ФИН'!Q32</f>
        <v>100730</v>
      </c>
      <c r="E28" s="9">
        <f>'[3]Расчёт для ФИН'!R32</f>
        <v>859</v>
      </c>
    </row>
    <row r="29" spans="2:5" x14ac:dyDescent="0.25">
      <c r="B29" s="6" t="s">
        <v>32</v>
      </c>
      <c r="C29" s="7">
        <f t="shared" si="0"/>
        <v>39024</v>
      </c>
      <c r="D29" s="8">
        <f>'[3]Расчёт для ФИН'!Q33</f>
        <v>32194</v>
      </c>
      <c r="E29" s="9">
        <f>'[3]Расчёт для ФИН'!R33</f>
        <v>6830</v>
      </c>
    </row>
    <row r="30" spans="2:5" x14ac:dyDescent="0.25">
      <c r="B30" s="6" t="s">
        <v>29</v>
      </c>
      <c r="C30" s="7">
        <f t="shared" si="0"/>
        <v>9934</v>
      </c>
      <c r="D30" s="8">
        <f>'[3]Расчёт для ФИН'!Q34</f>
        <v>9934</v>
      </c>
      <c r="E30" s="9">
        <f>'[3]Расчёт для ФИН'!R34</f>
        <v>0</v>
      </c>
    </row>
    <row r="31" spans="2:5" x14ac:dyDescent="0.25">
      <c r="B31" s="18" t="s">
        <v>33</v>
      </c>
      <c r="C31" s="7">
        <f t="shared" si="0"/>
        <v>119982</v>
      </c>
      <c r="D31" s="8">
        <f>'[3]Расчёт для ФИН'!Q35</f>
        <v>0</v>
      </c>
      <c r="E31" s="9">
        <f>'[3]Расчёт для ФИН'!R35</f>
        <v>119982</v>
      </c>
    </row>
    <row r="32" spans="2:5" x14ac:dyDescent="0.25">
      <c r="B32" s="20" t="s">
        <v>34</v>
      </c>
      <c r="C32" s="7">
        <f t="shared" si="0"/>
        <v>6339</v>
      </c>
      <c r="D32" s="8">
        <f>'[3]Расчёт для ФИН'!Q36</f>
        <v>6330</v>
      </c>
      <c r="E32" s="9">
        <f>'[3]Расчёт для ФИН'!R36</f>
        <v>9</v>
      </c>
    </row>
    <row r="33" spans="2:6" x14ac:dyDescent="0.25">
      <c r="B33" s="19" t="s">
        <v>5</v>
      </c>
      <c r="C33" s="7">
        <f t="shared" si="0"/>
        <v>1293</v>
      </c>
      <c r="D33" s="8">
        <f>'[3]Расчёт для ФИН'!Q37</f>
        <v>1293</v>
      </c>
      <c r="E33" s="9">
        <f>'[3]Расчёт для ФИН'!R37</f>
        <v>0</v>
      </c>
    </row>
    <row r="34" spans="2:6" ht="16.5" thickBot="1" x14ac:dyDescent="0.3">
      <c r="B34" s="19" t="s">
        <v>35</v>
      </c>
      <c r="C34" s="7">
        <f t="shared" si="0"/>
        <v>458</v>
      </c>
      <c r="D34" s="22">
        <f>'[3]Расчёт для ФИН'!Q38</f>
        <v>354</v>
      </c>
      <c r="E34" s="23">
        <f>'[3]Расчёт для ФИН'!R38</f>
        <v>104</v>
      </c>
    </row>
    <row r="35" spans="2:6" ht="16.5" thickBot="1" x14ac:dyDescent="0.3">
      <c r="B35" s="10" t="s">
        <v>3</v>
      </c>
      <c r="C35" s="7">
        <f t="shared" si="0"/>
        <v>1058159</v>
      </c>
      <c r="D35" s="24">
        <f>'[3]Расчёт для ФИН'!Q39</f>
        <v>846976</v>
      </c>
      <c r="E35" s="13">
        <f>'[3]Расчёт для ФИН'!R39</f>
        <v>211183</v>
      </c>
      <c r="F35" s="2"/>
    </row>
    <row r="36" spans="2:6" x14ac:dyDescent="0.25">
      <c r="B36" s="3"/>
      <c r="D36" s="2"/>
      <c r="E36" s="2"/>
      <c r="F36" s="2"/>
    </row>
    <row r="37" spans="2:6" x14ac:dyDescent="0.25">
      <c r="B37" s="3"/>
      <c r="C37" s="4"/>
      <c r="D37" s="4"/>
      <c r="E37" s="4"/>
    </row>
    <row r="38" spans="2:6" x14ac:dyDescent="0.25">
      <c r="B38" s="5"/>
    </row>
  </sheetData>
  <mergeCells count="2">
    <mergeCell ref="B2:E2"/>
    <mergeCell ref="B3:E3"/>
  </mergeCells>
  <pageMargins left="0.2" right="0.2" top="0.21" bottom="0.22" header="0.17" footer="0.18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8A15F-E7A1-4057-8F8A-20CAF7AD9053}">
  <dimension ref="B1:F38"/>
  <sheetViews>
    <sheetView zoomScale="91" zoomScaleNormal="91" workbookViewId="0">
      <selection activeCell="B3" sqref="B3:E3"/>
    </sheetView>
  </sheetViews>
  <sheetFormatPr defaultRowHeight="15.75" x14ac:dyDescent="0.25"/>
  <cols>
    <col min="1" max="1" width="3.140625" style="1" customWidth="1"/>
    <col min="2" max="2" width="68.42578125" style="1" bestFit="1" customWidth="1"/>
    <col min="3" max="3" width="17.85546875" style="1" customWidth="1"/>
    <col min="4" max="4" width="12.42578125" style="1" bestFit="1" customWidth="1"/>
    <col min="5" max="6" width="9.140625" style="1"/>
    <col min="7" max="8" width="9.140625" style="1" customWidth="1"/>
    <col min="9" max="16384" width="9.140625" style="1"/>
  </cols>
  <sheetData>
    <row r="1" spans="2:5" ht="16.5" thickBot="1" x14ac:dyDescent="0.3"/>
    <row r="2" spans="2:5" x14ac:dyDescent="0.25">
      <c r="B2" s="26" t="s">
        <v>0</v>
      </c>
      <c r="C2" s="27"/>
      <c r="D2" s="28"/>
      <c r="E2" s="29"/>
    </row>
    <row r="3" spans="2:5" ht="16.5" thickBot="1" x14ac:dyDescent="0.3">
      <c r="B3" s="30" t="str">
        <f>"по состоянию на"&amp;" "&amp;TEXT([4]Расчёт!C2,"ДД.ММ.ГГГГ")&amp;" "&amp;"года"</f>
        <v>по состоянию на 01.04.2026 года</v>
      </c>
      <c r="C3" s="31"/>
      <c r="D3" s="32"/>
      <c r="E3" s="33"/>
    </row>
    <row r="4" spans="2:5" ht="16.5" thickBot="1" x14ac:dyDescent="0.3">
      <c r="B4" s="14" t="s">
        <v>6</v>
      </c>
      <c r="C4" s="15" t="s">
        <v>4</v>
      </c>
      <c r="D4" s="16" t="s">
        <v>1</v>
      </c>
      <c r="E4" s="17" t="s">
        <v>2</v>
      </c>
    </row>
    <row r="5" spans="2:5" x14ac:dyDescent="0.25">
      <c r="B5" s="6" t="s">
        <v>7</v>
      </c>
      <c r="C5" s="7">
        <f>D5+E5</f>
        <v>107239</v>
      </c>
      <c r="D5" s="8">
        <f>'[4]Расчёт для ФИН'!Q9</f>
        <v>107239</v>
      </c>
      <c r="E5" s="8">
        <f>'[4]Расчёт для ФИН'!R9</f>
        <v>0</v>
      </c>
    </row>
    <row r="6" spans="2:5" x14ac:dyDescent="0.25">
      <c r="B6" s="6" t="s">
        <v>8</v>
      </c>
      <c r="C6" s="7">
        <f t="shared" ref="C6:C35" si="0">D6+E6</f>
        <v>77367</v>
      </c>
      <c r="D6" s="8">
        <f>'[4]Расчёт для ФИН'!Q10</f>
        <v>77367</v>
      </c>
      <c r="E6" s="8">
        <f>'[4]Расчёт для ФИН'!R10</f>
        <v>0</v>
      </c>
    </row>
    <row r="7" spans="2:5" x14ac:dyDescent="0.25">
      <c r="B7" s="6" t="s">
        <v>9</v>
      </c>
      <c r="C7" s="7">
        <f t="shared" si="0"/>
        <v>12111</v>
      </c>
      <c r="D7" s="8">
        <f>'[4]Расчёт для ФИН'!Q11</f>
        <v>12111</v>
      </c>
      <c r="E7" s="8">
        <f>'[4]Расчёт для ФИН'!R11</f>
        <v>0</v>
      </c>
    </row>
    <row r="8" spans="2:5" x14ac:dyDescent="0.25">
      <c r="B8" s="6" t="s">
        <v>10</v>
      </c>
      <c r="C8" s="7">
        <f t="shared" si="0"/>
        <v>24938</v>
      </c>
      <c r="D8" s="8">
        <f>'[4]Расчёт для ФИН'!Q12</f>
        <v>19778</v>
      </c>
      <c r="E8" s="8">
        <f>'[4]Расчёт для ФИН'!R12</f>
        <v>5160</v>
      </c>
    </row>
    <row r="9" spans="2:5" x14ac:dyDescent="0.25">
      <c r="B9" s="6" t="s">
        <v>11</v>
      </c>
      <c r="C9" s="7">
        <f t="shared" si="0"/>
        <v>26671</v>
      </c>
      <c r="D9" s="8">
        <f>'[4]Расчёт для ФИН'!Q13</f>
        <v>22052</v>
      </c>
      <c r="E9" s="8">
        <f>'[4]Расчёт для ФИН'!R13</f>
        <v>4619</v>
      </c>
    </row>
    <row r="10" spans="2:5" x14ac:dyDescent="0.25">
      <c r="B10" s="6" t="s">
        <v>12</v>
      </c>
      <c r="C10" s="7">
        <f t="shared" si="0"/>
        <v>32107</v>
      </c>
      <c r="D10" s="8">
        <f>'[4]Расчёт для ФИН'!Q14</f>
        <v>26582</v>
      </c>
      <c r="E10" s="8">
        <f>'[4]Расчёт для ФИН'!R14</f>
        <v>5525</v>
      </c>
    </row>
    <row r="11" spans="2:5" x14ac:dyDescent="0.25">
      <c r="B11" s="6" t="s">
        <v>13</v>
      </c>
      <c r="C11" s="7">
        <f t="shared" si="0"/>
        <v>23085</v>
      </c>
      <c r="D11" s="8">
        <f>'[4]Расчёт для ФИН'!Q15</f>
        <v>18503</v>
      </c>
      <c r="E11" s="8">
        <f>'[4]Расчёт для ФИН'!R15</f>
        <v>4582</v>
      </c>
    </row>
    <row r="12" spans="2:5" x14ac:dyDescent="0.25">
      <c r="B12" s="6" t="s">
        <v>14</v>
      </c>
      <c r="C12" s="7">
        <f t="shared" si="0"/>
        <v>24803</v>
      </c>
      <c r="D12" s="8">
        <f>'[4]Расчёт для ФИН'!Q16</f>
        <v>20177</v>
      </c>
      <c r="E12" s="8">
        <f>'[4]Расчёт для ФИН'!R16</f>
        <v>4626</v>
      </c>
    </row>
    <row r="13" spans="2:5" x14ac:dyDescent="0.25">
      <c r="B13" s="6" t="s">
        <v>15</v>
      </c>
      <c r="C13" s="7">
        <f t="shared" si="0"/>
        <v>79789</v>
      </c>
      <c r="D13" s="8">
        <f>'[4]Расчёт для ФИН'!Q17</f>
        <v>60835</v>
      </c>
      <c r="E13" s="8">
        <f>'[4]Расчёт для ФИН'!R17</f>
        <v>18954</v>
      </c>
    </row>
    <row r="14" spans="2:5" x14ac:dyDescent="0.25">
      <c r="B14" s="6" t="s">
        <v>16</v>
      </c>
      <c r="C14" s="7">
        <f t="shared" si="0"/>
        <v>27601</v>
      </c>
      <c r="D14" s="8">
        <f>'[4]Расчёт для ФИН'!Q18</f>
        <v>22099</v>
      </c>
      <c r="E14" s="8">
        <f>'[4]Расчёт для ФИН'!R18</f>
        <v>5502</v>
      </c>
    </row>
    <row r="15" spans="2:5" x14ac:dyDescent="0.25">
      <c r="B15" s="6" t="s">
        <v>17</v>
      </c>
      <c r="C15" s="7">
        <f t="shared" si="0"/>
        <v>34723</v>
      </c>
      <c r="D15" s="8">
        <f>'[4]Расчёт для ФИН'!Q19</f>
        <v>27908</v>
      </c>
      <c r="E15" s="8">
        <f>'[4]Расчёт для ФИН'!R19</f>
        <v>6815</v>
      </c>
    </row>
    <row r="16" spans="2:5" x14ac:dyDescent="0.25">
      <c r="B16" s="6" t="s">
        <v>18</v>
      </c>
      <c r="C16" s="7">
        <f t="shared" si="0"/>
        <v>10435</v>
      </c>
      <c r="D16" s="8">
        <f>'[4]Расчёт для ФИН'!Q20</f>
        <v>8429</v>
      </c>
      <c r="E16" s="8">
        <f>'[4]Расчёт для ФИН'!R20</f>
        <v>2006</v>
      </c>
    </row>
    <row r="17" spans="2:5" x14ac:dyDescent="0.25">
      <c r="B17" s="6" t="s">
        <v>19</v>
      </c>
      <c r="C17" s="7">
        <f t="shared" si="0"/>
        <v>14702</v>
      </c>
      <c r="D17" s="8">
        <f>'[4]Расчёт для ФИН'!Q21</f>
        <v>11937</v>
      </c>
      <c r="E17" s="8">
        <f>'[4]Расчёт для ФИН'!R21</f>
        <v>2765</v>
      </c>
    </row>
    <row r="18" spans="2:5" x14ac:dyDescent="0.25">
      <c r="B18" s="6" t="s">
        <v>20</v>
      </c>
      <c r="C18" s="7">
        <f t="shared" si="0"/>
        <v>14068</v>
      </c>
      <c r="D18" s="8">
        <f>'[4]Расчёт для ФИН'!Q22</f>
        <v>11412</v>
      </c>
      <c r="E18" s="8">
        <f>'[4]Расчёт для ФИН'!R22</f>
        <v>2656</v>
      </c>
    </row>
    <row r="19" spans="2:5" x14ac:dyDescent="0.25">
      <c r="B19" s="6" t="s">
        <v>21</v>
      </c>
      <c r="C19" s="7">
        <f t="shared" si="0"/>
        <v>37027</v>
      </c>
      <c r="D19" s="8">
        <f>'[4]Расчёт для ФИН'!Q23</f>
        <v>29413</v>
      </c>
      <c r="E19" s="8">
        <f>'[4]Расчёт для ФИН'!R23</f>
        <v>7614</v>
      </c>
    </row>
    <row r="20" spans="2:5" x14ac:dyDescent="0.25">
      <c r="B20" s="6" t="s">
        <v>22</v>
      </c>
      <c r="C20" s="7">
        <f t="shared" si="0"/>
        <v>8538</v>
      </c>
      <c r="D20" s="8">
        <f>'[4]Расчёт для ФИН'!Q24</f>
        <v>6938</v>
      </c>
      <c r="E20" s="8">
        <f>'[4]Расчёт для ФИН'!R24</f>
        <v>1600</v>
      </c>
    </row>
    <row r="21" spans="2:5" x14ac:dyDescent="0.25">
      <c r="B21" s="6" t="s">
        <v>23</v>
      </c>
      <c r="C21" s="7">
        <f t="shared" si="0"/>
        <v>10388</v>
      </c>
      <c r="D21" s="8">
        <f>'[4]Расчёт для ФИН'!Q25</f>
        <v>8238</v>
      </c>
      <c r="E21" s="8">
        <f>'[4]Расчёт для ФИН'!R25</f>
        <v>2150</v>
      </c>
    </row>
    <row r="22" spans="2:5" x14ac:dyDescent="0.25">
      <c r="B22" s="6" t="s">
        <v>24</v>
      </c>
      <c r="C22" s="7">
        <f t="shared" si="0"/>
        <v>15799</v>
      </c>
      <c r="D22" s="8">
        <f>'[4]Расчёт для ФИН'!Q26</f>
        <v>12933</v>
      </c>
      <c r="E22" s="8">
        <f>'[4]Расчёт для ФИН'!R26</f>
        <v>2866</v>
      </c>
    </row>
    <row r="23" spans="2:5" x14ac:dyDescent="0.25">
      <c r="B23" s="6" t="s">
        <v>25</v>
      </c>
      <c r="C23" s="7">
        <f t="shared" si="0"/>
        <v>14432</v>
      </c>
      <c r="D23" s="8">
        <f>'[4]Расчёт для ФИН'!Q27</f>
        <v>11559</v>
      </c>
      <c r="E23" s="8">
        <f>'[4]Расчёт для ФИН'!R27</f>
        <v>2873</v>
      </c>
    </row>
    <row r="24" spans="2:5" x14ac:dyDescent="0.25">
      <c r="B24" s="6" t="s">
        <v>30</v>
      </c>
      <c r="C24" s="7">
        <f t="shared" si="0"/>
        <v>14195</v>
      </c>
      <c r="D24" s="8">
        <f>'[4]Расчёт для ФИН'!Q28</f>
        <v>14195</v>
      </c>
      <c r="E24" s="8">
        <f>'[4]Расчёт для ФИН'!R28</f>
        <v>0</v>
      </c>
    </row>
    <row r="25" spans="2:5" x14ac:dyDescent="0.25">
      <c r="B25" s="6" t="s">
        <v>26</v>
      </c>
      <c r="C25" s="7">
        <f t="shared" si="0"/>
        <v>9738</v>
      </c>
      <c r="D25" s="8">
        <f>'[4]Расчёт для ФИН'!Q29</f>
        <v>7929</v>
      </c>
      <c r="E25" s="8">
        <f>'[4]Расчёт для ФИН'!R29</f>
        <v>1809</v>
      </c>
    </row>
    <row r="26" spans="2:5" x14ac:dyDescent="0.25">
      <c r="B26" s="6" t="s">
        <v>27</v>
      </c>
      <c r="C26" s="7">
        <f t="shared" si="0"/>
        <v>5880</v>
      </c>
      <c r="D26" s="8">
        <f>'[4]Расчёт для ФИН'!Q30</f>
        <v>4866</v>
      </c>
      <c r="E26" s="8">
        <f>'[4]Расчёт для ФИН'!R30</f>
        <v>1014</v>
      </c>
    </row>
    <row r="27" spans="2:5" x14ac:dyDescent="0.25">
      <c r="B27" s="6" t="s">
        <v>31</v>
      </c>
      <c r="C27" s="7">
        <f t="shared" si="0"/>
        <v>154832</v>
      </c>
      <c r="D27" s="8">
        <f>'[4]Расчёт для ФИН'!Q31</f>
        <v>154832</v>
      </c>
      <c r="E27" s="8">
        <f>'[4]Расчёт для ФИН'!R31</f>
        <v>0</v>
      </c>
    </row>
    <row r="28" spans="2:5" x14ac:dyDescent="0.25">
      <c r="B28" s="6" t="s">
        <v>28</v>
      </c>
      <c r="C28" s="7">
        <f t="shared" si="0"/>
        <v>101658</v>
      </c>
      <c r="D28" s="8">
        <f>'[4]Расчёт для ФИН'!Q32</f>
        <v>100788</v>
      </c>
      <c r="E28" s="8">
        <f>'[4]Расчёт для ФИН'!R32</f>
        <v>870</v>
      </c>
    </row>
    <row r="29" spans="2:5" x14ac:dyDescent="0.25">
      <c r="B29" s="6" t="s">
        <v>32</v>
      </c>
      <c r="C29" s="7">
        <f t="shared" si="0"/>
        <v>39070</v>
      </c>
      <c r="D29" s="8">
        <f>'[4]Расчёт для ФИН'!Q33</f>
        <v>32249</v>
      </c>
      <c r="E29" s="8">
        <f>'[4]Расчёт для ФИН'!R33</f>
        <v>6821</v>
      </c>
    </row>
    <row r="30" spans="2:5" x14ac:dyDescent="0.25">
      <c r="B30" s="6" t="s">
        <v>29</v>
      </c>
      <c r="C30" s="7">
        <f t="shared" si="0"/>
        <v>9818</v>
      </c>
      <c r="D30" s="8">
        <f>'[4]Расчёт для ФИН'!Q34</f>
        <v>9818</v>
      </c>
      <c r="E30" s="8">
        <f>'[4]Расчёт для ФИН'!R34</f>
        <v>0</v>
      </c>
    </row>
    <row r="31" spans="2:5" x14ac:dyDescent="0.25">
      <c r="B31" s="18" t="s">
        <v>33</v>
      </c>
      <c r="C31" s="7">
        <f t="shared" si="0"/>
        <v>119923</v>
      </c>
      <c r="D31" s="8">
        <f>'[4]Расчёт для ФИН'!Q35</f>
        <v>0</v>
      </c>
      <c r="E31" s="8">
        <f>'[4]Расчёт для ФИН'!R35</f>
        <v>119923</v>
      </c>
    </row>
    <row r="32" spans="2:5" x14ac:dyDescent="0.25">
      <c r="B32" s="20" t="s">
        <v>34</v>
      </c>
      <c r="C32" s="7">
        <f t="shared" si="0"/>
        <v>6281</v>
      </c>
      <c r="D32" s="8">
        <f>'[4]Расчёт для ФИН'!Q36</f>
        <v>6274</v>
      </c>
      <c r="E32" s="8">
        <f>'[4]Расчёт для ФИН'!R36</f>
        <v>7</v>
      </c>
    </row>
    <row r="33" spans="2:6" x14ac:dyDescent="0.25">
      <c r="B33" s="19" t="s">
        <v>5</v>
      </c>
      <c r="C33" s="7">
        <f t="shared" si="0"/>
        <v>646</v>
      </c>
      <c r="D33" s="8">
        <f>'[4]Расчёт для ФИН'!Q37</f>
        <v>646</v>
      </c>
      <c r="E33" s="8">
        <f>'[4]Расчёт для ФИН'!R37</f>
        <v>0</v>
      </c>
    </row>
    <row r="34" spans="2:6" ht="16.5" thickBot="1" x14ac:dyDescent="0.3">
      <c r="B34" s="19" t="s">
        <v>35</v>
      </c>
      <c r="C34" s="21">
        <f t="shared" si="0"/>
        <v>566</v>
      </c>
      <c r="D34" s="8">
        <f>'[4]Расчёт для ФИН'!Q38</f>
        <v>446</v>
      </c>
      <c r="E34" s="8">
        <f>'[4]Расчёт для ФИН'!R38</f>
        <v>120</v>
      </c>
    </row>
    <row r="35" spans="2:6" ht="16.5" thickBot="1" x14ac:dyDescent="0.3">
      <c r="B35" s="10" t="s">
        <v>3</v>
      </c>
      <c r="C35" s="11">
        <f t="shared" si="0"/>
        <v>1058430</v>
      </c>
      <c r="D35" s="12">
        <f>SUM(D5:D34)</f>
        <v>847553</v>
      </c>
      <c r="E35" s="13">
        <f>SUM(E5:E34)</f>
        <v>210877</v>
      </c>
      <c r="F35" s="2"/>
    </row>
    <row r="36" spans="2:6" x14ac:dyDescent="0.25">
      <c r="B36" s="3"/>
      <c r="D36" s="2"/>
      <c r="E36" s="2"/>
      <c r="F36" s="2"/>
    </row>
    <row r="37" spans="2:6" x14ac:dyDescent="0.25">
      <c r="B37" s="3"/>
      <c r="C37" s="4"/>
      <c r="D37" s="4"/>
      <c r="E37" s="4"/>
    </row>
    <row r="38" spans="2:6" x14ac:dyDescent="0.25">
      <c r="B38" s="5"/>
    </row>
  </sheetData>
  <mergeCells count="2">
    <mergeCell ref="B2:E2"/>
    <mergeCell ref="B3:E3"/>
  </mergeCells>
  <pageMargins left="0.2" right="0.2" top="0.21" bottom="0.22" header="0.17" footer="0.18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CAB2F-2052-45A2-816F-0D01EFE1A6D4}">
  <dimension ref="B1:F38"/>
  <sheetViews>
    <sheetView zoomScale="91" zoomScaleNormal="91" workbookViewId="0">
      <selection activeCell="D35" sqref="D35:E35"/>
    </sheetView>
  </sheetViews>
  <sheetFormatPr defaultRowHeight="15.75" x14ac:dyDescent="0.25"/>
  <cols>
    <col min="1" max="1" width="3.140625" style="1" customWidth="1"/>
    <col min="2" max="2" width="68.42578125" style="1" bestFit="1" customWidth="1"/>
    <col min="3" max="3" width="17.85546875" style="1" customWidth="1"/>
    <col min="4" max="4" width="12.42578125" style="1" bestFit="1" customWidth="1"/>
    <col min="5" max="5" width="10.5703125" style="1" bestFit="1" customWidth="1"/>
    <col min="6" max="6" width="9.140625" style="1"/>
    <col min="7" max="8" width="9.140625" style="1" customWidth="1"/>
    <col min="9" max="16384" width="9.140625" style="1"/>
  </cols>
  <sheetData>
    <row r="1" spans="2:5" ht="16.5" thickBot="1" x14ac:dyDescent="0.3"/>
    <row r="2" spans="2:5" x14ac:dyDescent="0.25">
      <c r="B2" s="26" t="s">
        <v>0</v>
      </c>
      <c r="C2" s="27"/>
      <c r="D2" s="28"/>
      <c r="E2" s="29"/>
    </row>
    <row r="3" spans="2:5" ht="16.5" thickBot="1" x14ac:dyDescent="0.3">
      <c r="B3" s="30" t="str">
        <f>"по состоянию на"&amp;" "&amp;TEXT([5]Расчёт!C2,"ДД.ММ.ГГГГ")&amp;" "&amp;"года"</f>
        <v>по состоянию на 01.05.2026 года</v>
      </c>
      <c r="C3" s="31"/>
      <c r="D3" s="32"/>
      <c r="E3" s="33"/>
    </row>
    <row r="4" spans="2:5" ht="16.5" thickBot="1" x14ac:dyDescent="0.3">
      <c r="B4" s="14" t="s">
        <v>6</v>
      </c>
      <c r="C4" s="15" t="s">
        <v>4</v>
      </c>
      <c r="D4" s="16" t="s">
        <v>1</v>
      </c>
      <c r="E4" s="17" t="s">
        <v>2</v>
      </c>
    </row>
    <row r="5" spans="2:5" x14ac:dyDescent="0.25">
      <c r="B5" s="6" t="s">
        <v>7</v>
      </c>
      <c r="C5" s="7">
        <f>D5+E5</f>
        <v>107611</v>
      </c>
      <c r="D5" s="8">
        <f>'[5]Расчёт для ФИН'!Q9</f>
        <v>107611</v>
      </c>
      <c r="E5" s="8">
        <f>'[5]Расчёт для ФИН'!R9</f>
        <v>0</v>
      </c>
    </row>
    <row r="6" spans="2:5" x14ac:dyDescent="0.25">
      <c r="B6" s="6" t="s">
        <v>8</v>
      </c>
      <c r="C6" s="7">
        <f t="shared" ref="C6:C35" si="0">D6+E6</f>
        <v>77522</v>
      </c>
      <c r="D6" s="8">
        <f>'[5]Расчёт для ФИН'!Q10</f>
        <v>77522</v>
      </c>
      <c r="E6" s="8">
        <f>'[5]Расчёт для ФИН'!R10</f>
        <v>0</v>
      </c>
    </row>
    <row r="7" spans="2:5" x14ac:dyDescent="0.25">
      <c r="B7" s="6" t="s">
        <v>9</v>
      </c>
      <c r="C7" s="7">
        <f t="shared" si="0"/>
        <v>12098</v>
      </c>
      <c r="D7" s="8">
        <f>'[5]Расчёт для ФИН'!Q11</f>
        <v>12098</v>
      </c>
      <c r="E7" s="8">
        <f>'[5]Расчёт для ФИН'!R11</f>
        <v>0</v>
      </c>
    </row>
    <row r="8" spans="2:5" x14ac:dyDescent="0.25">
      <c r="B8" s="6" t="s">
        <v>10</v>
      </c>
      <c r="C8" s="7">
        <f t="shared" si="0"/>
        <v>24918</v>
      </c>
      <c r="D8" s="8">
        <f>'[5]Расчёт для ФИН'!Q12</f>
        <v>19775</v>
      </c>
      <c r="E8" s="8">
        <f>'[5]Расчёт для ФИН'!R12</f>
        <v>5143</v>
      </c>
    </row>
    <row r="9" spans="2:5" x14ac:dyDescent="0.25">
      <c r="B9" s="6" t="s">
        <v>11</v>
      </c>
      <c r="C9" s="7">
        <f t="shared" si="0"/>
        <v>26634</v>
      </c>
      <c r="D9" s="8">
        <f>'[5]Расчёт для ФИН'!Q13</f>
        <v>22030</v>
      </c>
      <c r="E9" s="8">
        <f>'[5]Расчёт для ФИН'!R13</f>
        <v>4604</v>
      </c>
    </row>
    <row r="10" spans="2:5" x14ac:dyDescent="0.25">
      <c r="B10" s="6" t="s">
        <v>12</v>
      </c>
      <c r="C10" s="7">
        <f t="shared" si="0"/>
        <v>32110</v>
      </c>
      <c r="D10" s="8">
        <f>'[5]Расчёт для ФИН'!Q14</f>
        <v>26548</v>
      </c>
      <c r="E10" s="8">
        <f>'[5]Расчёт для ФИН'!R14</f>
        <v>5562</v>
      </c>
    </row>
    <row r="11" spans="2:5" x14ac:dyDescent="0.25">
      <c r="B11" s="6" t="s">
        <v>13</v>
      </c>
      <c r="C11" s="7">
        <f t="shared" si="0"/>
        <v>23028</v>
      </c>
      <c r="D11" s="8">
        <f>'[5]Расчёт для ФИН'!Q15</f>
        <v>18464</v>
      </c>
      <c r="E11" s="8">
        <f>'[5]Расчёт для ФИН'!R15</f>
        <v>4564</v>
      </c>
    </row>
    <row r="12" spans="2:5" x14ac:dyDescent="0.25">
      <c r="B12" s="6" t="s">
        <v>14</v>
      </c>
      <c r="C12" s="7">
        <f t="shared" si="0"/>
        <v>24786</v>
      </c>
      <c r="D12" s="8">
        <f>'[5]Расчёт для ФИН'!Q16</f>
        <v>20183</v>
      </c>
      <c r="E12" s="8">
        <f>'[5]Расчёт для ФИН'!R16</f>
        <v>4603</v>
      </c>
    </row>
    <row r="13" spans="2:5" x14ac:dyDescent="0.25">
      <c r="B13" s="6" t="s">
        <v>15</v>
      </c>
      <c r="C13" s="7">
        <f t="shared" si="0"/>
        <v>80197</v>
      </c>
      <c r="D13" s="8">
        <f>'[5]Расчёт для ФИН'!Q17</f>
        <v>61134</v>
      </c>
      <c r="E13" s="8">
        <f>'[5]Расчёт для ФИН'!R17</f>
        <v>19063</v>
      </c>
    </row>
    <row r="14" spans="2:5" x14ac:dyDescent="0.25">
      <c r="B14" s="6" t="s">
        <v>16</v>
      </c>
      <c r="C14" s="7">
        <f t="shared" si="0"/>
        <v>27598</v>
      </c>
      <c r="D14" s="8">
        <f>'[5]Расчёт для ФИН'!Q18</f>
        <v>22112</v>
      </c>
      <c r="E14" s="8">
        <f>'[5]Расчёт для ФИН'!R18</f>
        <v>5486</v>
      </c>
    </row>
    <row r="15" spans="2:5" x14ac:dyDescent="0.25">
      <c r="B15" s="6" t="s">
        <v>17</v>
      </c>
      <c r="C15" s="7">
        <f t="shared" si="0"/>
        <v>34713</v>
      </c>
      <c r="D15" s="8">
        <f>'[5]Расчёт для ФИН'!Q19</f>
        <v>27909</v>
      </c>
      <c r="E15" s="8">
        <f>'[5]Расчёт для ФИН'!R19</f>
        <v>6804</v>
      </c>
    </row>
    <row r="16" spans="2:5" x14ac:dyDescent="0.25">
      <c r="B16" s="6" t="s">
        <v>18</v>
      </c>
      <c r="C16" s="7">
        <f t="shared" si="0"/>
        <v>10403</v>
      </c>
      <c r="D16" s="8">
        <f>'[5]Расчёт для ФИН'!Q20</f>
        <v>8410</v>
      </c>
      <c r="E16" s="8">
        <f>'[5]Расчёт для ФИН'!R20</f>
        <v>1993</v>
      </c>
    </row>
    <row r="17" spans="2:5" x14ac:dyDescent="0.25">
      <c r="B17" s="6" t="s">
        <v>19</v>
      </c>
      <c r="C17" s="7">
        <f t="shared" si="0"/>
        <v>14678</v>
      </c>
      <c r="D17" s="8">
        <f>'[5]Расчёт для ФИН'!Q21</f>
        <v>11944</v>
      </c>
      <c r="E17" s="8">
        <f>'[5]Расчёт для ФИН'!R21</f>
        <v>2734</v>
      </c>
    </row>
    <row r="18" spans="2:5" x14ac:dyDescent="0.25">
      <c r="B18" s="6" t="s">
        <v>20</v>
      </c>
      <c r="C18" s="7">
        <f t="shared" si="0"/>
        <v>14026</v>
      </c>
      <c r="D18" s="8">
        <f>'[5]Расчёт для ФИН'!Q22</f>
        <v>11393</v>
      </c>
      <c r="E18" s="8">
        <f>'[5]Расчёт для ФИН'!R22</f>
        <v>2633</v>
      </c>
    </row>
    <row r="19" spans="2:5" x14ac:dyDescent="0.25">
      <c r="B19" s="6" t="s">
        <v>21</v>
      </c>
      <c r="C19" s="7">
        <f t="shared" si="0"/>
        <v>36964</v>
      </c>
      <c r="D19" s="8">
        <f>'[5]Расчёт для ФИН'!Q23</f>
        <v>29371</v>
      </c>
      <c r="E19" s="8">
        <f>'[5]Расчёт для ФИН'!R23</f>
        <v>7593</v>
      </c>
    </row>
    <row r="20" spans="2:5" x14ac:dyDescent="0.25">
      <c r="B20" s="6" t="s">
        <v>22</v>
      </c>
      <c r="C20" s="7">
        <f t="shared" si="0"/>
        <v>8522</v>
      </c>
      <c r="D20" s="8">
        <f>'[5]Расчёт для ФИН'!Q24</f>
        <v>6924</v>
      </c>
      <c r="E20" s="8">
        <f>'[5]Расчёт для ФИН'!R24</f>
        <v>1598</v>
      </c>
    </row>
    <row r="21" spans="2:5" x14ac:dyDescent="0.25">
      <c r="B21" s="6" t="s">
        <v>23</v>
      </c>
      <c r="C21" s="7">
        <f t="shared" si="0"/>
        <v>10372</v>
      </c>
      <c r="D21" s="8">
        <f>'[5]Расчёт для ФИН'!Q25</f>
        <v>8224</v>
      </c>
      <c r="E21" s="8">
        <f>'[5]Расчёт для ФИН'!R25</f>
        <v>2148</v>
      </c>
    </row>
    <row r="22" spans="2:5" x14ac:dyDescent="0.25">
      <c r="B22" s="6" t="s">
        <v>24</v>
      </c>
      <c r="C22" s="7">
        <f t="shared" si="0"/>
        <v>15766</v>
      </c>
      <c r="D22" s="8">
        <f>'[5]Расчёт для ФИН'!Q26</f>
        <v>12909</v>
      </c>
      <c r="E22" s="8">
        <f>'[5]Расчёт для ФИН'!R26</f>
        <v>2857</v>
      </c>
    </row>
    <row r="23" spans="2:5" x14ac:dyDescent="0.25">
      <c r="B23" s="6" t="s">
        <v>25</v>
      </c>
      <c r="C23" s="7">
        <f t="shared" si="0"/>
        <v>14418</v>
      </c>
      <c r="D23" s="8">
        <f>'[5]Расчёт для ФИН'!Q27</f>
        <v>11558</v>
      </c>
      <c r="E23" s="8">
        <f>'[5]Расчёт для ФИН'!R27</f>
        <v>2860</v>
      </c>
    </row>
    <row r="24" spans="2:5" x14ac:dyDescent="0.25">
      <c r="B24" s="6" t="s">
        <v>30</v>
      </c>
      <c r="C24" s="7">
        <f t="shared" si="0"/>
        <v>14206</v>
      </c>
      <c r="D24" s="8">
        <f>'[5]Расчёт для ФИН'!Q28</f>
        <v>14206</v>
      </c>
      <c r="E24" s="8">
        <f>'[5]Расчёт для ФИН'!R28</f>
        <v>0</v>
      </c>
    </row>
    <row r="25" spans="2:5" x14ac:dyDescent="0.25">
      <c r="B25" s="6" t="s">
        <v>26</v>
      </c>
      <c r="C25" s="7">
        <f t="shared" si="0"/>
        <v>9741</v>
      </c>
      <c r="D25" s="8">
        <f>'[5]Расчёт для ФИН'!Q29</f>
        <v>7932</v>
      </c>
      <c r="E25" s="8">
        <f>'[5]Расчёт для ФИН'!R29</f>
        <v>1809</v>
      </c>
    </row>
    <row r="26" spans="2:5" x14ac:dyDescent="0.25">
      <c r="B26" s="6" t="s">
        <v>27</v>
      </c>
      <c r="C26" s="7">
        <f t="shared" si="0"/>
        <v>5884</v>
      </c>
      <c r="D26" s="8">
        <f>'[5]Расчёт для ФИН'!Q30</f>
        <v>4873</v>
      </c>
      <c r="E26" s="8">
        <f>'[5]Расчёт для ФИН'!R30</f>
        <v>1011</v>
      </c>
    </row>
    <row r="27" spans="2:5" x14ac:dyDescent="0.25">
      <c r="B27" s="6" t="s">
        <v>31</v>
      </c>
      <c r="C27" s="7">
        <f t="shared" si="0"/>
        <v>155126</v>
      </c>
      <c r="D27" s="8">
        <f>'[5]Расчёт для ФИН'!Q31</f>
        <v>155126</v>
      </c>
      <c r="E27" s="8">
        <f>'[5]Расчёт для ФИН'!R31</f>
        <v>0</v>
      </c>
    </row>
    <row r="28" spans="2:5" x14ac:dyDescent="0.25">
      <c r="B28" s="6" t="s">
        <v>28</v>
      </c>
      <c r="C28" s="7">
        <f t="shared" si="0"/>
        <v>101656</v>
      </c>
      <c r="D28" s="8">
        <f>'[5]Расчёт для ФИН'!Q32</f>
        <v>100802</v>
      </c>
      <c r="E28" s="8">
        <f>'[5]Расчёт для ФИН'!R32</f>
        <v>854</v>
      </c>
    </row>
    <row r="29" spans="2:5" x14ac:dyDescent="0.25">
      <c r="B29" s="6" t="s">
        <v>32</v>
      </c>
      <c r="C29" s="7">
        <f t="shared" si="0"/>
        <v>39130</v>
      </c>
      <c r="D29" s="8">
        <f>'[5]Расчёт для ФИН'!Q33</f>
        <v>32326</v>
      </c>
      <c r="E29" s="8">
        <f>'[5]Расчёт для ФИН'!R33</f>
        <v>6804</v>
      </c>
    </row>
    <row r="30" spans="2:5" x14ac:dyDescent="0.25">
      <c r="B30" s="6" t="s">
        <v>29</v>
      </c>
      <c r="C30" s="7">
        <f t="shared" si="0"/>
        <v>9689</v>
      </c>
      <c r="D30" s="8">
        <f>'[5]Расчёт для ФИН'!Q34</f>
        <v>9689</v>
      </c>
      <c r="E30" s="8">
        <f>'[5]Расчёт для ФИН'!R34</f>
        <v>0</v>
      </c>
    </row>
    <row r="31" spans="2:5" x14ac:dyDescent="0.25">
      <c r="B31" s="18" t="s">
        <v>33</v>
      </c>
      <c r="C31" s="7">
        <f t="shared" si="0"/>
        <v>119508</v>
      </c>
      <c r="D31" s="8">
        <f>'[5]Расчёт для ФИН'!Q35</f>
        <v>0</v>
      </c>
      <c r="E31" s="8">
        <f>'[5]Расчёт для ФИН'!R35</f>
        <v>119508</v>
      </c>
    </row>
    <row r="32" spans="2:5" x14ac:dyDescent="0.25">
      <c r="B32" s="20" t="s">
        <v>34</v>
      </c>
      <c r="C32" s="7">
        <f t="shared" si="0"/>
        <v>6272</v>
      </c>
      <c r="D32" s="8">
        <f>'[5]Расчёт для ФИН'!Q36</f>
        <v>6266</v>
      </c>
      <c r="E32" s="8">
        <f>'[5]Расчёт для ФИН'!R36</f>
        <v>6</v>
      </c>
    </row>
    <row r="33" spans="2:6" x14ac:dyDescent="0.25">
      <c r="B33" s="19" t="s">
        <v>5</v>
      </c>
      <c r="C33" s="7">
        <f t="shared" si="0"/>
        <v>537</v>
      </c>
      <c r="D33" s="8">
        <f>'[5]Расчёт для ФИН'!Q37</f>
        <v>537</v>
      </c>
      <c r="E33" s="8">
        <f>'[5]Расчёт для ФИН'!R37</f>
        <v>0</v>
      </c>
    </row>
    <row r="34" spans="2:6" ht="16.5" thickBot="1" x14ac:dyDescent="0.3">
      <c r="B34" s="19" t="s">
        <v>35</v>
      </c>
      <c r="C34" s="21">
        <f t="shared" si="0"/>
        <v>795</v>
      </c>
      <c r="D34" s="22">
        <f>'[5]Расчёт для ФИН'!Q38</f>
        <v>632</v>
      </c>
      <c r="E34" s="22">
        <f>'[5]Расчёт для ФИН'!R38</f>
        <v>163</v>
      </c>
    </row>
    <row r="35" spans="2:6" ht="16.5" thickBot="1" x14ac:dyDescent="0.3">
      <c r="B35" s="10" t="s">
        <v>3</v>
      </c>
      <c r="C35" s="11">
        <f t="shared" si="0"/>
        <v>1058908</v>
      </c>
      <c r="D35" s="24">
        <f>'[5]Расчёт для ФИН'!Q39</f>
        <v>848508</v>
      </c>
      <c r="E35" s="25">
        <f>'[5]Расчёт для ФИН'!R39</f>
        <v>210400</v>
      </c>
      <c r="F35" s="2"/>
    </row>
    <row r="36" spans="2:6" x14ac:dyDescent="0.25">
      <c r="B36" s="3"/>
      <c r="D36" s="2"/>
      <c r="E36" s="2"/>
      <c r="F36" s="2"/>
    </row>
    <row r="37" spans="2:6" x14ac:dyDescent="0.25">
      <c r="B37" s="3"/>
      <c r="C37" s="4"/>
      <c r="D37" s="4"/>
      <c r="E37" s="4"/>
    </row>
    <row r="38" spans="2:6" x14ac:dyDescent="0.25">
      <c r="B38" s="5"/>
    </row>
  </sheetData>
  <mergeCells count="2">
    <mergeCell ref="B2:E2"/>
    <mergeCell ref="B3:E3"/>
  </mergeCells>
  <pageMargins left="0.2" right="0.2" top="0.21" bottom="0.22" header="0.17" footer="0.18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37E7D-C939-4B87-AFEB-1F8B01CF18B0}">
  <dimension ref="B1:F38"/>
  <sheetViews>
    <sheetView zoomScale="91" zoomScaleNormal="91" workbookViewId="0">
      <selection activeCell="B4" sqref="B4"/>
    </sheetView>
  </sheetViews>
  <sheetFormatPr defaultRowHeight="15.75" x14ac:dyDescent="0.25"/>
  <cols>
    <col min="1" max="1" width="3.140625" style="1" customWidth="1"/>
    <col min="2" max="2" width="68.42578125" style="1" bestFit="1" customWidth="1"/>
    <col min="3" max="3" width="17.85546875" style="1" customWidth="1"/>
    <col min="4" max="4" width="12.42578125" style="1" bestFit="1" customWidth="1"/>
    <col min="5" max="6" width="9.140625" style="1"/>
    <col min="7" max="8" width="9.140625" style="1" customWidth="1"/>
    <col min="9" max="16384" width="9.140625" style="1"/>
  </cols>
  <sheetData>
    <row r="1" spans="2:5" ht="16.5" thickBot="1" x14ac:dyDescent="0.3"/>
    <row r="2" spans="2:5" x14ac:dyDescent="0.25">
      <c r="B2" s="26" t="s">
        <v>0</v>
      </c>
      <c r="C2" s="27"/>
      <c r="D2" s="28"/>
      <c r="E2" s="29"/>
    </row>
    <row r="3" spans="2:5" ht="16.5" thickBot="1" x14ac:dyDescent="0.3">
      <c r="B3" s="30" t="str">
        <f>"по состоянию на"&amp;" "&amp;TEXT([6]Расчёт!C2,"ДД.ММ.ГГГГ")&amp;" "&amp;"года"</f>
        <v>по состоянию на 01.06.2026 года</v>
      </c>
      <c r="C3" s="31"/>
      <c r="D3" s="32"/>
      <c r="E3" s="33"/>
    </row>
    <row r="4" spans="2:5" ht="16.5" thickBot="1" x14ac:dyDescent="0.3">
      <c r="B4" s="14" t="s">
        <v>6</v>
      </c>
      <c r="C4" s="15" t="s">
        <v>4</v>
      </c>
      <c r="D4" s="16" t="s">
        <v>1</v>
      </c>
      <c r="E4" s="17" t="s">
        <v>2</v>
      </c>
    </row>
    <row r="5" spans="2:5" x14ac:dyDescent="0.25">
      <c r="B5" s="6" t="s">
        <v>7</v>
      </c>
      <c r="C5" s="7">
        <f>D5+E5</f>
        <v>107756</v>
      </c>
      <c r="D5" s="8">
        <f>'[6]Расчёт для ФИН'!Q9</f>
        <v>107756</v>
      </c>
      <c r="E5" s="8">
        <f>'[6]Расчёт для ФИН'!R9</f>
        <v>0</v>
      </c>
    </row>
    <row r="6" spans="2:5" x14ac:dyDescent="0.25">
      <c r="B6" s="6" t="s">
        <v>8</v>
      </c>
      <c r="C6" s="7">
        <f t="shared" ref="C6:C35" si="0">D6+E6</f>
        <v>77599</v>
      </c>
      <c r="D6" s="8">
        <f>'[6]Расчёт для ФИН'!Q10</f>
        <v>77599</v>
      </c>
      <c r="E6" s="8">
        <f>'[6]Расчёт для ФИН'!R10</f>
        <v>0</v>
      </c>
    </row>
    <row r="7" spans="2:5" x14ac:dyDescent="0.25">
      <c r="B7" s="6" t="s">
        <v>9</v>
      </c>
      <c r="C7" s="7">
        <f t="shared" si="0"/>
        <v>12101</v>
      </c>
      <c r="D7" s="8">
        <f>'[6]Расчёт для ФИН'!Q11</f>
        <v>12101</v>
      </c>
      <c r="E7" s="8">
        <f>'[6]Расчёт для ФИН'!R11</f>
        <v>0</v>
      </c>
    </row>
    <row r="8" spans="2:5" x14ac:dyDescent="0.25">
      <c r="B8" s="6" t="s">
        <v>10</v>
      </c>
      <c r="C8" s="7">
        <f t="shared" si="0"/>
        <v>24887</v>
      </c>
      <c r="D8" s="8">
        <f>'[6]Расчёт для ФИН'!Q12</f>
        <v>19758</v>
      </c>
      <c r="E8" s="8">
        <f>'[6]Расчёт для ФИН'!R12</f>
        <v>5129</v>
      </c>
    </row>
    <row r="9" spans="2:5" x14ac:dyDescent="0.25">
      <c r="B9" s="6" t="s">
        <v>11</v>
      </c>
      <c r="C9" s="7">
        <f t="shared" si="0"/>
        <v>26580</v>
      </c>
      <c r="D9" s="8">
        <f>'[6]Расчёт для ФИН'!Q13</f>
        <v>22000</v>
      </c>
      <c r="E9" s="8">
        <f>'[6]Расчёт для ФИН'!R13</f>
        <v>4580</v>
      </c>
    </row>
    <row r="10" spans="2:5" x14ac:dyDescent="0.25">
      <c r="B10" s="6" t="s">
        <v>12</v>
      </c>
      <c r="C10" s="7">
        <f t="shared" si="0"/>
        <v>32066</v>
      </c>
      <c r="D10" s="8">
        <f>'[6]Расчёт для ФИН'!Q14</f>
        <v>26525</v>
      </c>
      <c r="E10" s="8">
        <f>'[6]Расчёт для ФИН'!R14</f>
        <v>5541</v>
      </c>
    </row>
    <row r="11" spans="2:5" x14ac:dyDescent="0.25">
      <c r="B11" s="6" t="s">
        <v>13</v>
      </c>
      <c r="C11" s="7">
        <f t="shared" si="0"/>
        <v>23034</v>
      </c>
      <c r="D11" s="8">
        <f>'[6]Расчёт для ФИН'!Q15</f>
        <v>18464</v>
      </c>
      <c r="E11" s="8">
        <f>'[6]Расчёт для ФИН'!R15</f>
        <v>4570</v>
      </c>
    </row>
    <row r="12" spans="2:5" x14ac:dyDescent="0.25">
      <c r="B12" s="6" t="s">
        <v>14</v>
      </c>
      <c r="C12" s="7">
        <f t="shared" si="0"/>
        <v>24764</v>
      </c>
      <c r="D12" s="8">
        <f>'[6]Расчёт для ФИН'!Q16</f>
        <v>20172</v>
      </c>
      <c r="E12" s="8">
        <f>'[6]Расчёт для ФИН'!R16</f>
        <v>4592</v>
      </c>
    </row>
    <row r="13" spans="2:5" x14ac:dyDescent="0.25">
      <c r="B13" s="6" t="s">
        <v>15</v>
      </c>
      <c r="C13" s="7">
        <f t="shared" si="0"/>
        <v>80373</v>
      </c>
      <c r="D13" s="8">
        <f>'[6]Расчёт для ФИН'!Q17</f>
        <v>61246</v>
      </c>
      <c r="E13" s="8">
        <f>'[6]Расчёт для ФИН'!R17</f>
        <v>19127</v>
      </c>
    </row>
    <row r="14" spans="2:5" x14ac:dyDescent="0.25">
      <c r="B14" s="6" t="s">
        <v>16</v>
      </c>
      <c r="C14" s="7">
        <f t="shared" si="0"/>
        <v>27580</v>
      </c>
      <c r="D14" s="8">
        <f>'[6]Расчёт для ФИН'!Q18</f>
        <v>22093</v>
      </c>
      <c r="E14" s="8">
        <f>'[6]Расчёт для ФИН'!R18</f>
        <v>5487</v>
      </c>
    </row>
    <row r="15" spans="2:5" x14ac:dyDescent="0.25">
      <c r="B15" s="6" t="s">
        <v>17</v>
      </c>
      <c r="C15" s="7">
        <f t="shared" si="0"/>
        <v>34716</v>
      </c>
      <c r="D15" s="8">
        <f>'[6]Расчёт для ФИН'!Q19</f>
        <v>27958</v>
      </c>
      <c r="E15" s="8">
        <f>'[6]Расчёт для ФИН'!R19</f>
        <v>6758</v>
      </c>
    </row>
    <row r="16" spans="2:5" x14ac:dyDescent="0.25">
      <c r="B16" s="6" t="s">
        <v>18</v>
      </c>
      <c r="C16" s="7">
        <f t="shared" si="0"/>
        <v>10400</v>
      </c>
      <c r="D16" s="8">
        <f>'[6]Расчёт для ФИН'!Q20</f>
        <v>8422</v>
      </c>
      <c r="E16" s="8">
        <f>'[6]Расчёт для ФИН'!R20</f>
        <v>1978</v>
      </c>
    </row>
    <row r="17" spans="2:5" x14ac:dyDescent="0.25">
      <c r="B17" s="6" t="s">
        <v>19</v>
      </c>
      <c r="C17" s="7">
        <f t="shared" si="0"/>
        <v>14653</v>
      </c>
      <c r="D17" s="8">
        <f>'[6]Расчёт для ФИН'!Q21</f>
        <v>11948</v>
      </c>
      <c r="E17" s="8">
        <f>'[6]Расчёт для ФИН'!R21</f>
        <v>2705</v>
      </c>
    </row>
    <row r="18" spans="2:5" x14ac:dyDescent="0.25">
      <c r="B18" s="6" t="s">
        <v>20</v>
      </c>
      <c r="C18" s="7">
        <f t="shared" si="0"/>
        <v>14012</v>
      </c>
      <c r="D18" s="8">
        <f>'[6]Расчёт для ФИН'!Q22</f>
        <v>11390</v>
      </c>
      <c r="E18" s="8">
        <f>'[6]Расчёт для ФИН'!R22</f>
        <v>2622</v>
      </c>
    </row>
    <row r="19" spans="2:5" x14ac:dyDescent="0.25">
      <c r="B19" s="6" t="s">
        <v>21</v>
      </c>
      <c r="C19" s="7">
        <f t="shared" si="0"/>
        <v>36933</v>
      </c>
      <c r="D19" s="8">
        <f>'[6]Расчёт для ФИН'!Q23</f>
        <v>29371</v>
      </c>
      <c r="E19" s="8">
        <f>'[6]Расчёт для ФИН'!R23</f>
        <v>7562</v>
      </c>
    </row>
    <row r="20" spans="2:5" x14ac:dyDescent="0.25">
      <c r="B20" s="6" t="s">
        <v>22</v>
      </c>
      <c r="C20" s="7">
        <f t="shared" si="0"/>
        <v>8498</v>
      </c>
      <c r="D20" s="8">
        <f>'[6]Расчёт для ФИН'!Q24</f>
        <v>6908</v>
      </c>
      <c r="E20" s="8">
        <f>'[6]Расчёт для ФИН'!R24</f>
        <v>1590</v>
      </c>
    </row>
    <row r="21" spans="2:5" x14ac:dyDescent="0.25">
      <c r="B21" s="6" t="s">
        <v>23</v>
      </c>
      <c r="C21" s="7">
        <f t="shared" si="0"/>
        <v>10349</v>
      </c>
      <c r="D21" s="8">
        <f>'[6]Расчёт для ФИН'!Q25</f>
        <v>8212</v>
      </c>
      <c r="E21" s="8">
        <f>'[6]Расчёт для ФИН'!R25</f>
        <v>2137</v>
      </c>
    </row>
    <row r="22" spans="2:5" x14ac:dyDescent="0.25">
      <c r="B22" s="6" t="s">
        <v>24</v>
      </c>
      <c r="C22" s="7">
        <f t="shared" si="0"/>
        <v>15738</v>
      </c>
      <c r="D22" s="8">
        <f>'[6]Расчёт для ФИН'!Q26</f>
        <v>12906</v>
      </c>
      <c r="E22" s="8">
        <f>'[6]Расчёт для ФИН'!R26</f>
        <v>2832</v>
      </c>
    </row>
    <row r="23" spans="2:5" x14ac:dyDescent="0.25">
      <c r="B23" s="6" t="s">
        <v>25</v>
      </c>
      <c r="C23" s="7">
        <f t="shared" si="0"/>
        <v>14385</v>
      </c>
      <c r="D23" s="8">
        <f>'[6]Расчёт для ФИН'!Q27</f>
        <v>11551</v>
      </c>
      <c r="E23" s="8">
        <f>'[6]Расчёт для ФИН'!R27</f>
        <v>2834</v>
      </c>
    </row>
    <row r="24" spans="2:5" x14ac:dyDescent="0.25">
      <c r="B24" s="6" t="s">
        <v>30</v>
      </c>
      <c r="C24" s="7">
        <f t="shared" si="0"/>
        <v>14224</v>
      </c>
      <c r="D24" s="8">
        <f>'[6]Расчёт для ФИН'!Q28</f>
        <v>14224</v>
      </c>
      <c r="E24" s="8">
        <f>'[6]Расчёт для ФИН'!R28</f>
        <v>0</v>
      </c>
    </row>
    <row r="25" spans="2:5" x14ac:dyDescent="0.25">
      <c r="B25" s="6" t="s">
        <v>26</v>
      </c>
      <c r="C25" s="7">
        <f t="shared" si="0"/>
        <v>9716</v>
      </c>
      <c r="D25" s="8">
        <f>'[6]Расчёт для ФИН'!Q29</f>
        <v>7912</v>
      </c>
      <c r="E25" s="8">
        <f>'[6]Расчёт для ФИН'!R29</f>
        <v>1804</v>
      </c>
    </row>
    <row r="26" spans="2:5" x14ac:dyDescent="0.25">
      <c r="B26" s="6" t="s">
        <v>27</v>
      </c>
      <c r="C26" s="7">
        <f t="shared" si="0"/>
        <v>5882</v>
      </c>
      <c r="D26" s="8">
        <f>'[6]Расчёт для ФИН'!Q30</f>
        <v>4871</v>
      </c>
      <c r="E26" s="8">
        <f>'[6]Расчёт для ФИН'!R30</f>
        <v>1011</v>
      </c>
    </row>
    <row r="27" spans="2:5" x14ac:dyDescent="0.25">
      <c r="B27" s="6" t="s">
        <v>31</v>
      </c>
      <c r="C27" s="7">
        <f t="shared" si="0"/>
        <v>155366</v>
      </c>
      <c r="D27" s="8">
        <f>'[6]Расчёт для ФИН'!Q31</f>
        <v>155366</v>
      </c>
      <c r="E27" s="8">
        <f>'[6]Расчёт для ФИН'!R31</f>
        <v>0</v>
      </c>
    </row>
    <row r="28" spans="2:5" x14ac:dyDescent="0.25">
      <c r="B28" s="6" t="s">
        <v>28</v>
      </c>
      <c r="C28" s="7">
        <f t="shared" si="0"/>
        <v>101610</v>
      </c>
      <c r="D28" s="8">
        <f>'[6]Расчёт для ФИН'!Q32</f>
        <v>100761</v>
      </c>
      <c r="E28" s="8">
        <f>'[6]Расчёт для ФИН'!R32</f>
        <v>849</v>
      </c>
    </row>
    <row r="29" spans="2:5" x14ac:dyDescent="0.25">
      <c r="B29" s="6" t="s">
        <v>32</v>
      </c>
      <c r="C29" s="7">
        <f t="shared" si="0"/>
        <v>39160</v>
      </c>
      <c r="D29" s="8">
        <f>'[6]Расчёт для ФИН'!Q33</f>
        <v>32354</v>
      </c>
      <c r="E29" s="8">
        <f>'[6]Расчёт для ФИН'!R33</f>
        <v>6806</v>
      </c>
    </row>
    <row r="30" spans="2:5" x14ac:dyDescent="0.25">
      <c r="B30" s="6" t="s">
        <v>29</v>
      </c>
      <c r="C30" s="7">
        <f t="shared" si="0"/>
        <v>9603</v>
      </c>
      <c r="D30" s="8">
        <f>'[6]Расчёт для ФИН'!Q34</f>
        <v>9603</v>
      </c>
      <c r="E30" s="8">
        <f>'[6]Расчёт для ФИН'!R34</f>
        <v>0</v>
      </c>
    </row>
    <row r="31" spans="2:5" x14ac:dyDescent="0.25">
      <c r="B31" s="18" t="s">
        <v>33</v>
      </c>
      <c r="C31" s="7">
        <f t="shared" si="0"/>
        <v>119399</v>
      </c>
      <c r="D31" s="8">
        <f>'[6]Расчёт для ФИН'!Q35</f>
        <v>0</v>
      </c>
      <c r="E31" s="8">
        <f>'[6]Расчёт для ФИН'!R35</f>
        <v>119399</v>
      </c>
    </row>
    <row r="32" spans="2:5" x14ac:dyDescent="0.25">
      <c r="B32" s="20" t="s">
        <v>34</v>
      </c>
      <c r="C32" s="7">
        <f t="shared" si="0"/>
        <v>6230</v>
      </c>
      <c r="D32" s="8">
        <f>'[6]Расчёт для ФИН'!Q36</f>
        <v>6225</v>
      </c>
      <c r="E32" s="8">
        <f>'[6]Расчёт для ФИН'!R36</f>
        <v>5</v>
      </c>
    </row>
    <row r="33" spans="2:6" x14ac:dyDescent="0.25">
      <c r="B33" s="19" t="s">
        <v>5</v>
      </c>
      <c r="C33" s="7">
        <f t="shared" si="0"/>
        <v>1147</v>
      </c>
      <c r="D33" s="8">
        <f>'[6]Расчёт для ФИН'!Q37</f>
        <v>1147</v>
      </c>
      <c r="E33" s="8">
        <f>'[6]Расчёт для ФИН'!R37</f>
        <v>0</v>
      </c>
    </row>
    <row r="34" spans="2:6" ht="16.5" thickBot="1" x14ac:dyDescent="0.3">
      <c r="B34" s="19" t="s">
        <v>35</v>
      </c>
      <c r="C34" s="21">
        <f t="shared" si="0"/>
        <v>743</v>
      </c>
      <c r="D34" s="22">
        <f>'[6]Расчёт для ФИН'!Q38</f>
        <v>591</v>
      </c>
      <c r="E34" s="22">
        <f>'[6]Расчёт для ФИН'!R38</f>
        <v>152</v>
      </c>
    </row>
    <row r="35" spans="2:6" ht="16.5" thickBot="1" x14ac:dyDescent="0.3">
      <c r="B35" s="10" t="s">
        <v>3</v>
      </c>
      <c r="C35" s="11">
        <f t="shared" si="0"/>
        <v>1059504</v>
      </c>
      <c r="D35" s="24">
        <f>SUM(D5:D34)</f>
        <v>849434</v>
      </c>
      <c r="E35" s="25">
        <f>'[6]Расчёт для ФИН'!R39</f>
        <v>210070</v>
      </c>
      <c r="F35" s="2"/>
    </row>
    <row r="36" spans="2:6" x14ac:dyDescent="0.25">
      <c r="B36" s="3"/>
      <c r="D36" s="2"/>
      <c r="E36" s="2"/>
      <c r="F36" s="2"/>
    </row>
    <row r="37" spans="2:6" x14ac:dyDescent="0.25">
      <c r="B37" s="3"/>
      <c r="C37" s="4"/>
      <c r="D37" s="4"/>
      <c r="E37" s="4"/>
    </row>
    <row r="38" spans="2:6" x14ac:dyDescent="0.25">
      <c r="B38" s="5"/>
    </row>
  </sheetData>
  <mergeCells count="2">
    <mergeCell ref="B2:E2"/>
    <mergeCell ref="B3:E3"/>
  </mergeCells>
  <pageMargins left="0.2" right="0.2" top="0.21" bottom="0.22" header="0.17" footer="0.18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093EA-4109-4975-8A9D-7B279FD5D428}">
  <dimension ref="B1:F38"/>
  <sheetViews>
    <sheetView zoomScale="91" zoomScaleNormal="91" workbookViewId="0">
      <selection activeCell="C35" sqref="C35"/>
    </sheetView>
  </sheetViews>
  <sheetFormatPr defaultRowHeight="15.75" x14ac:dyDescent="0.25"/>
  <cols>
    <col min="1" max="1" width="3.140625" style="1" customWidth="1"/>
    <col min="2" max="2" width="68.42578125" style="1" bestFit="1" customWidth="1"/>
    <col min="3" max="3" width="17.85546875" style="1" customWidth="1"/>
    <col min="4" max="4" width="12.42578125" style="1" bestFit="1" customWidth="1"/>
    <col min="5" max="6" width="9.140625" style="1"/>
    <col min="7" max="8" width="9.140625" style="1" customWidth="1"/>
    <col min="9" max="16384" width="9.140625" style="1"/>
  </cols>
  <sheetData>
    <row r="1" spans="2:5" ht="16.5" thickBot="1" x14ac:dyDescent="0.3"/>
    <row r="2" spans="2:5" x14ac:dyDescent="0.25">
      <c r="B2" s="26" t="s">
        <v>0</v>
      </c>
      <c r="C2" s="27"/>
      <c r="D2" s="28"/>
      <c r="E2" s="29"/>
    </row>
    <row r="3" spans="2:5" ht="16.5" thickBot="1" x14ac:dyDescent="0.3">
      <c r="B3" s="30" t="str">
        <f>"по состоянию на"&amp;" "&amp;TEXT([7]Расчёт!C2,"ДД.ММ.ГГГГ")&amp;" "&amp;"года"</f>
        <v>по состоянию на 01.07.2026 года</v>
      </c>
      <c r="C3" s="31"/>
      <c r="D3" s="32"/>
      <c r="E3" s="33"/>
    </row>
    <row r="4" spans="2:5" ht="16.5" thickBot="1" x14ac:dyDescent="0.3">
      <c r="B4" s="14" t="s">
        <v>6</v>
      </c>
      <c r="C4" s="15" t="s">
        <v>4</v>
      </c>
      <c r="D4" s="16" t="s">
        <v>1</v>
      </c>
      <c r="E4" s="17" t="s">
        <v>2</v>
      </c>
    </row>
    <row r="5" spans="2:5" x14ac:dyDescent="0.25">
      <c r="B5" s="6" t="s">
        <v>7</v>
      </c>
      <c r="C5" s="7">
        <f>D5+E5</f>
        <v>108013</v>
      </c>
      <c r="D5" s="8">
        <f>'[7]Расчёт для ФИН'!Q9</f>
        <v>108013</v>
      </c>
      <c r="E5" s="8">
        <f>'[7]Расчёт для ФИН'!R9</f>
        <v>0</v>
      </c>
    </row>
    <row r="6" spans="2:5" x14ac:dyDescent="0.25">
      <c r="B6" s="6" t="s">
        <v>8</v>
      </c>
      <c r="C6" s="7">
        <f t="shared" ref="C6:C35" si="0">D6+E6</f>
        <v>77819</v>
      </c>
      <c r="D6" s="8">
        <f>'[7]Расчёт для ФИН'!Q10</f>
        <v>77819</v>
      </c>
      <c r="E6" s="8">
        <f>'[7]Расчёт для ФИН'!R10</f>
        <v>0</v>
      </c>
    </row>
    <row r="7" spans="2:5" x14ac:dyDescent="0.25">
      <c r="B7" s="6" t="s">
        <v>9</v>
      </c>
      <c r="C7" s="7">
        <f t="shared" si="0"/>
        <v>12099</v>
      </c>
      <c r="D7" s="8">
        <f>'[7]Расчёт для ФИН'!Q11</f>
        <v>12099</v>
      </c>
      <c r="E7" s="8">
        <f>'[7]Расчёт для ФИН'!R11</f>
        <v>0</v>
      </c>
    </row>
    <row r="8" spans="2:5" x14ac:dyDescent="0.25">
      <c r="B8" s="6" t="s">
        <v>10</v>
      </c>
      <c r="C8" s="7">
        <f t="shared" si="0"/>
        <v>24895</v>
      </c>
      <c r="D8" s="8">
        <f>'[7]Расчёт для ФИН'!Q12</f>
        <v>19765</v>
      </c>
      <c r="E8" s="8">
        <f>'[7]Расчёт для ФИН'!R12</f>
        <v>5130</v>
      </c>
    </row>
    <row r="9" spans="2:5" x14ac:dyDescent="0.25">
      <c r="B9" s="6" t="s">
        <v>11</v>
      </c>
      <c r="C9" s="7">
        <f t="shared" si="0"/>
        <v>26629</v>
      </c>
      <c r="D9" s="8">
        <f>'[7]Расчёт для ФИН'!Q13</f>
        <v>22057</v>
      </c>
      <c r="E9" s="8">
        <f>'[7]Расчёт для ФИН'!R13</f>
        <v>4572</v>
      </c>
    </row>
    <row r="10" spans="2:5" x14ac:dyDescent="0.25">
      <c r="B10" s="6" t="s">
        <v>12</v>
      </c>
      <c r="C10" s="7">
        <f t="shared" si="0"/>
        <v>32066</v>
      </c>
      <c r="D10" s="8">
        <f>'[7]Расчёт для ФИН'!Q14</f>
        <v>26541</v>
      </c>
      <c r="E10" s="8">
        <f>'[7]Расчёт для ФИН'!R14</f>
        <v>5525</v>
      </c>
    </row>
    <row r="11" spans="2:5" x14ac:dyDescent="0.25">
      <c r="B11" s="6" t="s">
        <v>13</v>
      </c>
      <c r="C11" s="7">
        <f t="shared" si="0"/>
        <v>23053</v>
      </c>
      <c r="D11" s="8">
        <f>'[7]Расчёт для ФИН'!Q15</f>
        <v>18501</v>
      </c>
      <c r="E11" s="8">
        <f>'[7]Расчёт для ФИН'!R15</f>
        <v>4552</v>
      </c>
    </row>
    <row r="12" spans="2:5" x14ac:dyDescent="0.25">
      <c r="B12" s="6" t="s">
        <v>14</v>
      </c>
      <c r="C12" s="7">
        <f t="shared" si="0"/>
        <v>24759</v>
      </c>
      <c r="D12" s="8">
        <f>'[7]Расчёт для ФИН'!Q16</f>
        <v>20184</v>
      </c>
      <c r="E12" s="8">
        <f>'[7]Расчёт для ФИН'!R16</f>
        <v>4575</v>
      </c>
    </row>
    <row r="13" spans="2:5" x14ac:dyDescent="0.25">
      <c r="B13" s="6" t="s">
        <v>15</v>
      </c>
      <c r="C13" s="7">
        <f t="shared" si="0"/>
        <v>80863</v>
      </c>
      <c r="D13" s="8">
        <f>'[7]Расчёт для ФИН'!Q17</f>
        <v>61680</v>
      </c>
      <c r="E13" s="8">
        <f>'[7]Расчёт для ФИН'!R17</f>
        <v>19183</v>
      </c>
    </row>
    <row r="14" spans="2:5" x14ac:dyDescent="0.25">
      <c r="B14" s="6" t="s">
        <v>16</v>
      </c>
      <c r="C14" s="7">
        <f t="shared" si="0"/>
        <v>27586</v>
      </c>
      <c r="D14" s="8">
        <f>'[7]Расчёт для ФИН'!Q18</f>
        <v>22117</v>
      </c>
      <c r="E14" s="8">
        <f>'[7]Расчёт для ФИН'!R18</f>
        <v>5469</v>
      </c>
    </row>
    <row r="15" spans="2:5" x14ac:dyDescent="0.25">
      <c r="B15" s="6" t="s">
        <v>17</v>
      </c>
      <c r="C15" s="7">
        <f t="shared" si="0"/>
        <v>34831</v>
      </c>
      <c r="D15" s="8">
        <f>'[7]Расчёт для ФИН'!Q19</f>
        <v>28068</v>
      </c>
      <c r="E15" s="8">
        <f>'[7]Расчёт для ФИН'!R19</f>
        <v>6763</v>
      </c>
    </row>
    <row r="16" spans="2:5" x14ac:dyDescent="0.25">
      <c r="B16" s="6" t="s">
        <v>18</v>
      </c>
      <c r="C16" s="7">
        <f t="shared" si="0"/>
        <v>10398</v>
      </c>
      <c r="D16" s="8">
        <f>'[7]Расчёт для ФИН'!Q20</f>
        <v>8427</v>
      </c>
      <c r="E16" s="8">
        <f>'[7]Расчёт для ФИН'!R20</f>
        <v>1971</v>
      </c>
    </row>
    <row r="17" spans="2:5" x14ac:dyDescent="0.25">
      <c r="B17" s="6" t="s">
        <v>19</v>
      </c>
      <c r="C17" s="7">
        <f t="shared" si="0"/>
        <v>14690</v>
      </c>
      <c r="D17" s="8">
        <f>'[7]Расчёт для ФИН'!Q21</f>
        <v>11975</v>
      </c>
      <c r="E17" s="8">
        <f>'[7]Расчёт для ФИН'!R21</f>
        <v>2715</v>
      </c>
    </row>
    <row r="18" spans="2:5" x14ac:dyDescent="0.25">
      <c r="B18" s="6" t="s">
        <v>20</v>
      </c>
      <c r="C18" s="7">
        <f t="shared" si="0"/>
        <v>14011</v>
      </c>
      <c r="D18" s="8">
        <f>'[7]Расчёт для ФИН'!Q22</f>
        <v>11392</v>
      </c>
      <c r="E18" s="8">
        <f>'[7]Расчёт для ФИН'!R22</f>
        <v>2619</v>
      </c>
    </row>
    <row r="19" spans="2:5" x14ac:dyDescent="0.25">
      <c r="B19" s="6" t="s">
        <v>21</v>
      </c>
      <c r="C19" s="7">
        <f t="shared" si="0"/>
        <v>36968</v>
      </c>
      <c r="D19" s="8">
        <f>'[7]Расчёт для ФИН'!Q23</f>
        <v>29436</v>
      </c>
      <c r="E19" s="8">
        <f>'[7]Расчёт для ФИН'!R23</f>
        <v>7532</v>
      </c>
    </row>
    <row r="20" spans="2:5" x14ac:dyDescent="0.25">
      <c r="B20" s="6" t="s">
        <v>22</v>
      </c>
      <c r="C20" s="7">
        <f t="shared" si="0"/>
        <v>8505</v>
      </c>
      <c r="D20" s="8">
        <f>'[7]Расчёт для ФИН'!Q24</f>
        <v>6917</v>
      </c>
      <c r="E20" s="8">
        <f>'[7]Расчёт для ФИН'!R24</f>
        <v>1588</v>
      </c>
    </row>
    <row r="21" spans="2:5" x14ac:dyDescent="0.25">
      <c r="B21" s="6" t="s">
        <v>23</v>
      </c>
      <c r="C21" s="7">
        <f t="shared" si="0"/>
        <v>10356</v>
      </c>
      <c r="D21" s="8">
        <f>'[7]Расчёт для ФИН'!Q25</f>
        <v>8226</v>
      </c>
      <c r="E21" s="8">
        <f>'[7]Расчёт для ФИН'!R25</f>
        <v>2130</v>
      </c>
    </row>
    <row r="22" spans="2:5" x14ac:dyDescent="0.25">
      <c r="B22" s="6" t="s">
        <v>24</v>
      </c>
      <c r="C22" s="7">
        <f t="shared" si="0"/>
        <v>15742</v>
      </c>
      <c r="D22" s="8">
        <f>'[7]Расчёт для ФИН'!Q26</f>
        <v>12922</v>
      </c>
      <c r="E22" s="8">
        <f>'[7]Расчёт для ФИН'!R26</f>
        <v>2820</v>
      </c>
    </row>
    <row r="23" spans="2:5" x14ac:dyDescent="0.25">
      <c r="B23" s="6" t="s">
        <v>25</v>
      </c>
      <c r="C23" s="7">
        <f t="shared" si="0"/>
        <v>14381</v>
      </c>
      <c r="D23" s="8">
        <f>'[7]Расчёт для ФИН'!Q27</f>
        <v>11562</v>
      </c>
      <c r="E23" s="8">
        <f>'[7]Расчёт для ФИН'!R27</f>
        <v>2819</v>
      </c>
    </row>
    <row r="24" spans="2:5" x14ac:dyDescent="0.25">
      <c r="B24" s="6" t="s">
        <v>30</v>
      </c>
      <c r="C24" s="7">
        <f t="shared" si="0"/>
        <v>14213</v>
      </c>
      <c r="D24" s="8">
        <f>'[7]Расчёт для ФИН'!Q28</f>
        <v>14213</v>
      </c>
      <c r="E24" s="8">
        <f>'[7]Расчёт для ФИН'!R28</f>
        <v>0</v>
      </c>
    </row>
    <row r="25" spans="2:5" x14ac:dyDescent="0.25">
      <c r="B25" s="6" t="s">
        <v>26</v>
      </c>
      <c r="C25" s="7">
        <f t="shared" si="0"/>
        <v>9727</v>
      </c>
      <c r="D25" s="8">
        <f>'[7]Расчёт для ФИН'!Q29</f>
        <v>7929</v>
      </c>
      <c r="E25" s="8">
        <f>'[7]Расчёт для ФИН'!R29</f>
        <v>1798</v>
      </c>
    </row>
    <row r="26" spans="2:5" x14ac:dyDescent="0.25">
      <c r="B26" s="6" t="s">
        <v>27</v>
      </c>
      <c r="C26" s="7">
        <f t="shared" si="0"/>
        <v>5874</v>
      </c>
      <c r="D26" s="8">
        <f>'[7]Расчёт для ФИН'!Q30</f>
        <v>4869</v>
      </c>
      <c r="E26" s="8">
        <f>'[7]Расчёт для ФИН'!R30</f>
        <v>1005</v>
      </c>
    </row>
    <row r="27" spans="2:5" x14ac:dyDescent="0.25">
      <c r="B27" s="6" t="s">
        <v>31</v>
      </c>
      <c r="C27" s="7">
        <f t="shared" si="0"/>
        <v>155870</v>
      </c>
      <c r="D27" s="8">
        <f>'[7]Расчёт для ФИН'!Q31</f>
        <v>155870</v>
      </c>
      <c r="E27" s="8">
        <f>'[7]Расчёт для ФИН'!R31</f>
        <v>0</v>
      </c>
    </row>
    <row r="28" spans="2:5" x14ac:dyDescent="0.25">
      <c r="B28" s="6" t="s">
        <v>28</v>
      </c>
      <c r="C28" s="7">
        <f t="shared" si="0"/>
        <v>101968</v>
      </c>
      <c r="D28" s="8">
        <f>'[7]Расчёт для ФИН'!Q32</f>
        <v>101016</v>
      </c>
      <c r="E28" s="8">
        <f>'[7]Расчёт для ФИН'!R32</f>
        <v>952</v>
      </c>
    </row>
    <row r="29" spans="2:5" x14ac:dyDescent="0.25">
      <c r="B29" s="6" t="s">
        <v>32</v>
      </c>
      <c r="C29" s="7">
        <f t="shared" si="0"/>
        <v>39293</v>
      </c>
      <c r="D29" s="8">
        <f>'[7]Расчёт для ФИН'!Q33</f>
        <v>32493</v>
      </c>
      <c r="E29" s="8">
        <f>'[7]Расчёт для ФИН'!R33</f>
        <v>6800</v>
      </c>
    </row>
    <row r="30" spans="2:5" x14ac:dyDescent="0.25">
      <c r="B30" s="6" t="s">
        <v>29</v>
      </c>
      <c r="C30" s="7">
        <f t="shared" si="0"/>
        <v>9518</v>
      </c>
      <c r="D30" s="8">
        <f>'[7]Расчёт для ФИН'!Q34</f>
        <v>9518</v>
      </c>
      <c r="E30" s="8">
        <f>'[7]Расчёт для ФИН'!R34</f>
        <v>0</v>
      </c>
    </row>
    <row r="31" spans="2:5" x14ac:dyDescent="0.25">
      <c r="B31" s="18" t="s">
        <v>33</v>
      </c>
      <c r="C31" s="7">
        <f t="shared" si="0"/>
        <v>118915</v>
      </c>
      <c r="D31" s="8">
        <f>'[7]Расчёт для ФИН'!Q35</f>
        <v>0</v>
      </c>
      <c r="E31" s="8">
        <f>'[7]Расчёт для ФИН'!R35</f>
        <v>118915</v>
      </c>
    </row>
    <row r="32" spans="2:5" x14ac:dyDescent="0.25">
      <c r="B32" s="20" t="s">
        <v>34</v>
      </c>
      <c r="C32" s="7">
        <f t="shared" si="0"/>
        <v>6191</v>
      </c>
      <c r="D32" s="8">
        <f>'[7]Расчёт для ФИН'!Q36</f>
        <v>6188</v>
      </c>
      <c r="E32" s="8">
        <f>'[7]Расчёт для ФИН'!R36</f>
        <v>3</v>
      </c>
    </row>
    <row r="33" spans="2:6" x14ac:dyDescent="0.25">
      <c r="B33" s="19" t="s">
        <v>5</v>
      </c>
      <c r="C33" s="7">
        <f t="shared" si="0"/>
        <v>776</v>
      </c>
      <c r="D33" s="8">
        <f>'[7]Расчёт для ФИН'!Q37</f>
        <v>776</v>
      </c>
      <c r="E33" s="8">
        <f>'[7]Расчёт для ФИН'!R37</f>
        <v>0</v>
      </c>
    </row>
    <row r="34" spans="2:6" ht="16.5" thickBot="1" x14ac:dyDescent="0.3">
      <c r="B34" s="19" t="s">
        <v>35</v>
      </c>
      <c r="C34" s="21">
        <f t="shared" si="0"/>
        <v>963</v>
      </c>
      <c r="D34" s="8">
        <f>'[7]Расчёт для ФИН'!Q38</f>
        <v>779</v>
      </c>
      <c r="E34" s="8">
        <f>'[7]Расчёт для ФИН'!R38</f>
        <v>184</v>
      </c>
    </row>
    <row r="35" spans="2:6" ht="16.5" thickBot="1" x14ac:dyDescent="0.3">
      <c r="B35" s="10" t="s">
        <v>3</v>
      </c>
      <c r="C35" s="11">
        <f t="shared" si="0"/>
        <v>1060972</v>
      </c>
      <c r="D35" s="12">
        <f>SUM(D5:D34)</f>
        <v>851352</v>
      </c>
      <c r="E35" s="13">
        <f>SUM(E5:E34)</f>
        <v>209620</v>
      </c>
      <c r="F35" s="2"/>
    </row>
    <row r="36" spans="2:6" x14ac:dyDescent="0.25">
      <c r="B36" s="3"/>
      <c r="D36" s="2"/>
      <c r="E36" s="2"/>
      <c r="F36" s="2"/>
    </row>
    <row r="37" spans="2:6" x14ac:dyDescent="0.25">
      <c r="B37" s="3"/>
      <c r="C37" s="4"/>
      <c r="D37" s="4"/>
      <c r="E37" s="4"/>
    </row>
    <row r="38" spans="2:6" x14ac:dyDescent="0.25">
      <c r="B38" s="5"/>
    </row>
  </sheetData>
  <mergeCells count="2">
    <mergeCell ref="B2:E2"/>
    <mergeCell ref="B3:E3"/>
  </mergeCells>
  <pageMargins left="0.2" right="0.2" top="0.21" bottom="0.22" header="0.17" footer="0.18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84CD6-6694-4200-87CA-878766D0B7D1}">
  <dimension ref="B1:F38"/>
  <sheetViews>
    <sheetView zoomScale="91" zoomScaleNormal="91" workbookViewId="0">
      <selection activeCell="B3" sqref="B3:E3"/>
    </sheetView>
  </sheetViews>
  <sheetFormatPr defaultRowHeight="15.75" x14ac:dyDescent="0.25"/>
  <cols>
    <col min="1" max="1" width="3.140625" style="1" customWidth="1"/>
    <col min="2" max="2" width="68.42578125" style="1" bestFit="1" customWidth="1"/>
    <col min="3" max="3" width="17.85546875" style="1" customWidth="1"/>
    <col min="4" max="4" width="12.42578125" style="1" bestFit="1" customWidth="1"/>
    <col min="5" max="5" width="10.5703125" style="1" bestFit="1" customWidth="1"/>
    <col min="6" max="6" width="9.140625" style="1"/>
    <col min="7" max="8" width="9.140625" style="1" customWidth="1"/>
    <col min="9" max="16384" width="9.140625" style="1"/>
  </cols>
  <sheetData>
    <row r="1" spans="2:5" ht="16.5" thickBot="1" x14ac:dyDescent="0.3"/>
    <row r="2" spans="2:5" x14ac:dyDescent="0.25">
      <c r="B2" s="26" t="s">
        <v>0</v>
      </c>
      <c r="C2" s="27"/>
      <c r="D2" s="28"/>
      <c r="E2" s="29"/>
    </row>
    <row r="3" spans="2:5" ht="16.5" thickBot="1" x14ac:dyDescent="0.3">
      <c r="B3" s="30" t="str">
        <f>"по состоянию на"&amp;" "&amp;TEXT([8]Расчёт!C2,"ДД.ММ.ГГГГ")&amp;" "&amp;"года"</f>
        <v>по состоянию на 01.08.2026 года</v>
      </c>
      <c r="C3" s="31"/>
      <c r="D3" s="32"/>
      <c r="E3" s="33"/>
    </row>
    <row r="4" spans="2:5" ht="16.5" thickBot="1" x14ac:dyDescent="0.3">
      <c r="B4" s="14" t="s">
        <v>6</v>
      </c>
      <c r="C4" s="15" t="s">
        <v>4</v>
      </c>
      <c r="D4" s="16" t="s">
        <v>1</v>
      </c>
      <c r="E4" s="17" t="s">
        <v>2</v>
      </c>
    </row>
    <row r="5" spans="2:5" x14ac:dyDescent="0.25">
      <c r="B5" s="6" t="s">
        <v>7</v>
      </c>
      <c r="C5" s="7">
        <f>D5+E5</f>
        <v>108266</v>
      </c>
      <c r="D5" s="8">
        <f>'[8]Расчёт для ФИН'!Q9</f>
        <v>108266</v>
      </c>
      <c r="E5" s="8">
        <f>'[8]Расчёт для ФИН'!R9</f>
        <v>0</v>
      </c>
    </row>
    <row r="6" spans="2:5" x14ac:dyDescent="0.25">
      <c r="B6" s="6" t="s">
        <v>8</v>
      </c>
      <c r="C6" s="7">
        <f t="shared" ref="C6:C35" si="0">D6+E6</f>
        <v>77848</v>
      </c>
      <c r="D6" s="8">
        <f>'[8]Расчёт для ФИН'!Q10</f>
        <v>77848</v>
      </c>
      <c r="E6" s="8">
        <f>'[8]Расчёт для ФИН'!R10</f>
        <v>0</v>
      </c>
    </row>
    <row r="7" spans="2:5" x14ac:dyDescent="0.25">
      <c r="B7" s="6" t="s">
        <v>9</v>
      </c>
      <c r="C7" s="7">
        <f t="shared" si="0"/>
        <v>12099</v>
      </c>
      <c r="D7" s="8">
        <f>'[8]Расчёт для ФИН'!Q11</f>
        <v>12099</v>
      </c>
      <c r="E7" s="8">
        <f>'[8]Расчёт для ФИН'!R11</f>
        <v>0</v>
      </c>
    </row>
    <row r="8" spans="2:5" x14ac:dyDescent="0.25">
      <c r="B8" s="6" t="s">
        <v>10</v>
      </c>
      <c r="C8" s="7">
        <f t="shared" si="0"/>
        <v>24832</v>
      </c>
      <c r="D8" s="8">
        <f>'[8]Расчёт для ФИН'!Q12</f>
        <v>19729</v>
      </c>
      <c r="E8" s="8">
        <f>'[8]Расчёт для ФИН'!R12</f>
        <v>5103</v>
      </c>
    </row>
    <row r="9" spans="2:5" x14ac:dyDescent="0.25">
      <c r="B9" s="6" t="s">
        <v>11</v>
      </c>
      <c r="C9" s="7">
        <f t="shared" si="0"/>
        <v>26592</v>
      </c>
      <c r="D9" s="8">
        <f>'[8]Расчёт для ФИН'!Q13</f>
        <v>22042</v>
      </c>
      <c r="E9" s="8">
        <f>'[8]Расчёт для ФИН'!R13</f>
        <v>4550</v>
      </c>
    </row>
    <row r="10" spans="2:5" x14ac:dyDescent="0.25">
      <c r="B10" s="6" t="s">
        <v>12</v>
      </c>
      <c r="C10" s="7">
        <f t="shared" si="0"/>
        <v>31966</v>
      </c>
      <c r="D10" s="8">
        <f>'[8]Расчёт для ФИН'!Q14</f>
        <v>26439</v>
      </c>
      <c r="E10" s="8">
        <f>'[8]Расчёт для ФИН'!R14</f>
        <v>5527</v>
      </c>
    </row>
    <row r="11" spans="2:5" x14ac:dyDescent="0.25">
      <c r="B11" s="6" t="s">
        <v>13</v>
      </c>
      <c r="C11" s="7">
        <f t="shared" si="0"/>
        <v>22957</v>
      </c>
      <c r="D11" s="8">
        <f>'[8]Расчёт для ФИН'!Q15</f>
        <v>18436</v>
      </c>
      <c r="E11" s="8">
        <f>'[8]Расчёт для ФИН'!R15</f>
        <v>4521</v>
      </c>
    </row>
    <row r="12" spans="2:5" x14ac:dyDescent="0.25">
      <c r="B12" s="6" t="s">
        <v>14</v>
      </c>
      <c r="C12" s="7">
        <f t="shared" si="0"/>
        <v>24683</v>
      </c>
      <c r="D12" s="8">
        <f>'[8]Расчёт для ФИН'!Q16</f>
        <v>20135</v>
      </c>
      <c r="E12" s="8">
        <f>'[8]Расчёт для ФИН'!R16</f>
        <v>4548</v>
      </c>
    </row>
    <row r="13" spans="2:5" x14ac:dyDescent="0.25">
      <c r="B13" s="6" t="s">
        <v>15</v>
      </c>
      <c r="C13" s="7">
        <f t="shared" si="0"/>
        <v>81066</v>
      </c>
      <c r="D13" s="8">
        <f>'[8]Расчёт для ФИН'!Q17</f>
        <v>61789</v>
      </c>
      <c r="E13" s="8">
        <f>'[8]Расчёт для ФИН'!R17</f>
        <v>19277</v>
      </c>
    </row>
    <row r="14" spans="2:5" x14ac:dyDescent="0.25">
      <c r="B14" s="6" t="s">
        <v>16</v>
      </c>
      <c r="C14" s="7">
        <f t="shared" si="0"/>
        <v>27517</v>
      </c>
      <c r="D14" s="8">
        <f>'[8]Расчёт для ФИН'!Q18</f>
        <v>22073</v>
      </c>
      <c r="E14" s="8">
        <f>'[8]Расчёт для ФИН'!R18</f>
        <v>5444</v>
      </c>
    </row>
    <row r="15" spans="2:5" x14ac:dyDescent="0.25">
      <c r="B15" s="6" t="s">
        <v>17</v>
      </c>
      <c r="C15" s="7">
        <f t="shared" si="0"/>
        <v>34884</v>
      </c>
      <c r="D15" s="8">
        <f>'[8]Расчёт для ФИН'!Q19</f>
        <v>28106</v>
      </c>
      <c r="E15" s="8">
        <f>'[8]Расчёт для ФИН'!R19</f>
        <v>6778</v>
      </c>
    </row>
    <row r="16" spans="2:5" x14ac:dyDescent="0.25">
      <c r="B16" s="6" t="s">
        <v>18</v>
      </c>
      <c r="C16" s="7">
        <f t="shared" si="0"/>
        <v>10365</v>
      </c>
      <c r="D16" s="8">
        <f>'[8]Расчёт для ФИН'!Q20</f>
        <v>8400</v>
      </c>
      <c r="E16" s="8">
        <f>'[8]Расчёт для ФИН'!R20</f>
        <v>1965</v>
      </c>
    </row>
    <row r="17" spans="2:5" x14ac:dyDescent="0.25">
      <c r="B17" s="6" t="s">
        <v>19</v>
      </c>
      <c r="C17" s="7">
        <f t="shared" si="0"/>
        <v>14644</v>
      </c>
      <c r="D17" s="8">
        <f>'[8]Расчёт для ФИН'!Q21</f>
        <v>11951</v>
      </c>
      <c r="E17" s="8">
        <f>'[8]Расчёт для ФИН'!R21</f>
        <v>2693</v>
      </c>
    </row>
    <row r="18" spans="2:5" x14ac:dyDescent="0.25">
      <c r="B18" s="6" t="s">
        <v>20</v>
      </c>
      <c r="C18" s="7">
        <f t="shared" si="0"/>
        <v>13950</v>
      </c>
      <c r="D18" s="8">
        <f>'[8]Расчёт для ФИН'!Q22</f>
        <v>11349</v>
      </c>
      <c r="E18" s="8">
        <f>'[8]Расчёт для ФИН'!R22</f>
        <v>2601</v>
      </c>
    </row>
    <row r="19" spans="2:5" x14ac:dyDescent="0.25">
      <c r="B19" s="6" t="s">
        <v>21</v>
      </c>
      <c r="C19" s="7">
        <f t="shared" si="0"/>
        <v>36850</v>
      </c>
      <c r="D19" s="8">
        <f>'[8]Расчёт для ФИН'!Q23</f>
        <v>29355</v>
      </c>
      <c r="E19" s="8">
        <f>'[8]Расчёт для ФИН'!R23</f>
        <v>7495</v>
      </c>
    </row>
    <row r="20" spans="2:5" x14ac:dyDescent="0.25">
      <c r="B20" s="6" t="s">
        <v>22</v>
      </c>
      <c r="C20" s="7">
        <f t="shared" si="0"/>
        <v>8464</v>
      </c>
      <c r="D20" s="8">
        <f>'[8]Расчёт для ФИН'!Q24</f>
        <v>6888</v>
      </c>
      <c r="E20" s="8">
        <f>'[8]Расчёт для ФИН'!R24</f>
        <v>1576</v>
      </c>
    </row>
    <row r="21" spans="2:5" x14ac:dyDescent="0.25">
      <c r="B21" s="6" t="s">
        <v>23</v>
      </c>
      <c r="C21" s="7">
        <f t="shared" si="0"/>
        <v>10317</v>
      </c>
      <c r="D21" s="8">
        <f>'[8]Расчёт для ФИН'!Q25</f>
        <v>8191</v>
      </c>
      <c r="E21" s="8">
        <f>'[8]Расчёт для ФИН'!R25</f>
        <v>2126</v>
      </c>
    </row>
    <row r="22" spans="2:5" x14ac:dyDescent="0.25">
      <c r="B22" s="6" t="s">
        <v>24</v>
      </c>
      <c r="C22" s="7">
        <f t="shared" si="0"/>
        <v>15701</v>
      </c>
      <c r="D22" s="8">
        <f>'[8]Расчёт для ФИН'!Q26</f>
        <v>12895</v>
      </c>
      <c r="E22" s="8">
        <f>'[8]Расчёт для ФИН'!R26</f>
        <v>2806</v>
      </c>
    </row>
    <row r="23" spans="2:5" x14ac:dyDescent="0.25">
      <c r="B23" s="6" t="s">
        <v>25</v>
      </c>
      <c r="C23" s="7">
        <f t="shared" si="0"/>
        <v>14333</v>
      </c>
      <c r="D23" s="8">
        <f>'[8]Расчёт для ФИН'!Q27</f>
        <v>11536</v>
      </c>
      <c r="E23" s="8">
        <f>'[8]Расчёт для ФИН'!R27</f>
        <v>2797</v>
      </c>
    </row>
    <row r="24" spans="2:5" x14ac:dyDescent="0.25">
      <c r="B24" s="6" t="s">
        <v>30</v>
      </c>
      <c r="C24" s="7">
        <f t="shared" si="0"/>
        <v>14230</v>
      </c>
      <c r="D24" s="8">
        <f>'[8]Расчёт для ФИН'!Q28</f>
        <v>14230</v>
      </c>
      <c r="E24" s="8">
        <f>'[8]Расчёт для ФИН'!R28</f>
        <v>0</v>
      </c>
    </row>
    <row r="25" spans="2:5" x14ac:dyDescent="0.25">
      <c r="B25" s="6" t="s">
        <v>26</v>
      </c>
      <c r="C25" s="7">
        <f t="shared" si="0"/>
        <v>9713</v>
      </c>
      <c r="D25" s="8">
        <f>'[8]Расчёт для ФИН'!Q29</f>
        <v>7924</v>
      </c>
      <c r="E25" s="8">
        <f>'[8]Расчёт для ФИН'!R29</f>
        <v>1789</v>
      </c>
    </row>
    <row r="26" spans="2:5" x14ac:dyDescent="0.25">
      <c r="B26" s="6" t="s">
        <v>27</v>
      </c>
      <c r="C26" s="7">
        <f t="shared" si="0"/>
        <v>5876</v>
      </c>
      <c r="D26" s="8">
        <f>'[8]Расчёт для ФИН'!Q30</f>
        <v>4865</v>
      </c>
      <c r="E26" s="8">
        <f>'[8]Расчёт для ФИН'!R30</f>
        <v>1011</v>
      </c>
    </row>
    <row r="27" spans="2:5" x14ac:dyDescent="0.25">
      <c r="B27" s="6" t="s">
        <v>31</v>
      </c>
      <c r="C27" s="7">
        <f t="shared" si="0"/>
        <v>156120</v>
      </c>
      <c r="D27" s="8">
        <f>'[8]Расчёт для ФИН'!Q31</f>
        <v>156120</v>
      </c>
      <c r="E27" s="8">
        <f>'[8]Расчёт для ФИН'!R31</f>
        <v>0</v>
      </c>
    </row>
    <row r="28" spans="2:5" x14ac:dyDescent="0.25">
      <c r="B28" s="6" t="s">
        <v>28</v>
      </c>
      <c r="C28" s="7">
        <f t="shared" si="0"/>
        <v>101879</v>
      </c>
      <c r="D28" s="8">
        <f>'[8]Расчёт для ФИН'!Q32</f>
        <v>100942</v>
      </c>
      <c r="E28" s="8">
        <f>'[8]Расчёт для ФИН'!R32</f>
        <v>937</v>
      </c>
    </row>
    <row r="29" spans="2:5" x14ac:dyDescent="0.25">
      <c r="B29" s="6" t="s">
        <v>32</v>
      </c>
      <c r="C29" s="7">
        <f t="shared" si="0"/>
        <v>39256</v>
      </c>
      <c r="D29" s="8">
        <f>'[8]Расчёт для ФИН'!Q33</f>
        <v>32482</v>
      </c>
      <c r="E29" s="8">
        <f>'[8]Расчёт для ФИН'!R33</f>
        <v>6774</v>
      </c>
    </row>
    <row r="30" spans="2:5" x14ac:dyDescent="0.25">
      <c r="B30" s="6" t="s">
        <v>29</v>
      </c>
      <c r="C30" s="7">
        <f t="shared" si="0"/>
        <v>9425</v>
      </c>
      <c r="D30" s="8">
        <f>'[8]Расчёт для ФИН'!Q34</f>
        <v>9425</v>
      </c>
      <c r="E30" s="8">
        <f>'[8]Расчёт для ФИН'!R34</f>
        <v>0</v>
      </c>
    </row>
    <row r="31" spans="2:5" x14ac:dyDescent="0.25">
      <c r="B31" s="18" t="s">
        <v>33</v>
      </c>
      <c r="C31" s="7">
        <f t="shared" si="0"/>
        <v>118751</v>
      </c>
      <c r="D31" s="8">
        <f>'[8]Расчёт для ФИН'!Q35</f>
        <v>0</v>
      </c>
      <c r="E31" s="8">
        <f>'[8]Расчёт для ФИН'!R35</f>
        <v>118751</v>
      </c>
    </row>
    <row r="32" spans="2:5" x14ac:dyDescent="0.25">
      <c r="B32" s="20" t="s">
        <v>34</v>
      </c>
      <c r="C32" s="7">
        <f t="shared" si="0"/>
        <v>6037</v>
      </c>
      <c r="D32" s="8">
        <f>'[8]Расчёт для ФИН'!Q36</f>
        <v>6034</v>
      </c>
      <c r="E32" s="8">
        <f>'[8]Расчёт для ФИН'!R36</f>
        <v>3</v>
      </c>
    </row>
    <row r="33" spans="2:6" x14ac:dyDescent="0.25">
      <c r="B33" s="19" t="s">
        <v>5</v>
      </c>
      <c r="C33" s="7">
        <f t="shared" si="0"/>
        <v>925</v>
      </c>
      <c r="D33" s="8">
        <f>'[8]Расчёт для ФИН'!Q37</f>
        <v>925</v>
      </c>
      <c r="E33" s="8">
        <f>'[8]Расчёт для ФИН'!R37</f>
        <v>0</v>
      </c>
    </row>
    <row r="34" spans="2:6" ht="16.5" thickBot="1" x14ac:dyDescent="0.3">
      <c r="B34" s="19" t="s">
        <v>35</v>
      </c>
      <c r="C34" s="21">
        <f t="shared" si="0"/>
        <v>963</v>
      </c>
      <c r="D34" s="8">
        <f>'[8]Расчёт для ФИН'!Q38</f>
        <v>764</v>
      </c>
      <c r="E34" s="8">
        <f>'[8]Расчёт для ФИН'!R38</f>
        <v>199</v>
      </c>
    </row>
    <row r="35" spans="2:6" ht="16.5" thickBot="1" x14ac:dyDescent="0.3">
      <c r="B35" s="10" t="s">
        <v>3</v>
      </c>
      <c r="C35" s="11">
        <f t="shared" si="0"/>
        <v>1060509</v>
      </c>
      <c r="D35" s="12">
        <f>SUM(D5:D34)</f>
        <v>851238</v>
      </c>
      <c r="E35" s="13">
        <f>SUM(E5:E34)</f>
        <v>209271</v>
      </c>
      <c r="F35" s="2"/>
    </row>
    <row r="36" spans="2:6" x14ac:dyDescent="0.25">
      <c r="B36" s="3"/>
      <c r="D36" s="2"/>
      <c r="E36" s="2"/>
      <c r="F36" s="2"/>
    </row>
    <row r="37" spans="2:6" x14ac:dyDescent="0.25">
      <c r="B37" s="3"/>
      <c r="C37" s="4"/>
      <c r="D37" s="4"/>
      <c r="E37" s="4"/>
    </row>
    <row r="38" spans="2:6" x14ac:dyDescent="0.25">
      <c r="B38" s="5"/>
    </row>
  </sheetData>
  <mergeCells count="2">
    <mergeCell ref="B2:E2"/>
    <mergeCell ref="B3:E3"/>
  </mergeCells>
  <pageMargins left="0.2" right="0.2" top="0.21" bottom="0.22" header="0.17" footer="0.18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E3C39-29C0-429E-81F6-21BA287263D0}">
  <dimension ref="B1:F38"/>
  <sheetViews>
    <sheetView zoomScale="91" zoomScaleNormal="91" workbookViewId="0">
      <selection activeCell="H28" sqref="H28"/>
    </sheetView>
  </sheetViews>
  <sheetFormatPr defaultRowHeight="15.75" x14ac:dyDescent="0.25"/>
  <cols>
    <col min="1" max="1" width="3.140625" style="1" customWidth="1"/>
    <col min="2" max="2" width="68.42578125" style="1" bestFit="1" customWidth="1"/>
    <col min="3" max="3" width="17.85546875" style="1" customWidth="1"/>
    <col min="4" max="4" width="12.42578125" style="1" bestFit="1" customWidth="1"/>
    <col min="5" max="6" width="9.140625" style="1"/>
    <col min="7" max="8" width="9.140625" style="1" customWidth="1"/>
    <col min="9" max="16384" width="9.140625" style="1"/>
  </cols>
  <sheetData>
    <row r="1" spans="2:5" ht="16.5" thickBot="1" x14ac:dyDescent="0.3"/>
    <row r="2" spans="2:5" x14ac:dyDescent="0.25">
      <c r="B2" s="26" t="s">
        <v>0</v>
      </c>
      <c r="C2" s="27"/>
      <c r="D2" s="28"/>
      <c r="E2" s="29"/>
    </row>
    <row r="3" spans="2:5" ht="16.5" thickBot="1" x14ac:dyDescent="0.3">
      <c r="B3" s="30" t="str">
        <f>"по состоянию на"&amp;" "&amp;TEXT([10]Расчёт!C2,"ДД.ММ.ГГГГ")&amp;" "&amp;"года"</f>
        <v>по состоянию на 01.09.2026 года</v>
      </c>
      <c r="C3" s="31"/>
      <c r="D3" s="32"/>
      <c r="E3" s="33"/>
    </row>
    <row r="4" spans="2:5" ht="16.5" thickBot="1" x14ac:dyDescent="0.3">
      <c r="B4" s="14" t="s">
        <v>6</v>
      </c>
      <c r="C4" s="15" t="s">
        <v>4</v>
      </c>
      <c r="D4" s="16" t="s">
        <v>1</v>
      </c>
      <c r="E4" s="17" t="s">
        <v>2</v>
      </c>
    </row>
    <row r="5" spans="2:5" x14ac:dyDescent="0.25">
      <c r="B5" s="6" t="s">
        <v>7</v>
      </c>
      <c r="C5" s="7">
        <f>D5+E5</f>
        <v>108421</v>
      </c>
      <c r="D5" s="8">
        <f>'[10]Расчёт для ФИН'!Q9</f>
        <v>108421</v>
      </c>
      <c r="E5" s="8">
        <f>'[10]Расчёт для ФИН'!R9</f>
        <v>0</v>
      </c>
    </row>
    <row r="6" spans="2:5" x14ac:dyDescent="0.25">
      <c r="B6" s="6" t="s">
        <v>8</v>
      </c>
      <c r="C6" s="7">
        <f t="shared" ref="C6:C35" si="0">D6+E6</f>
        <v>78034</v>
      </c>
      <c r="D6" s="8">
        <f>'[10]Расчёт для ФИН'!Q10</f>
        <v>78034</v>
      </c>
      <c r="E6" s="8">
        <f>'[10]Расчёт для ФИН'!R10</f>
        <v>0</v>
      </c>
    </row>
    <row r="7" spans="2:5" x14ac:dyDescent="0.25">
      <c r="B7" s="6" t="s">
        <v>9</v>
      </c>
      <c r="C7" s="7">
        <f t="shared" si="0"/>
        <v>12107</v>
      </c>
      <c r="D7" s="8">
        <f>'[10]Расчёт для ФИН'!Q11</f>
        <v>12107</v>
      </c>
      <c r="E7" s="8">
        <f>'[10]Расчёт для ФИН'!R11</f>
        <v>0</v>
      </c>
    </row>
    <row r="8" spans="2:5" x14ac:dyDescent="0.25">
      <c r="B8" s="6" t="s">
        <v>10</v>
      </c>
      <c r="C8" s="7">
        <f t="shared" si="0"/>
        <v>24800</v>
      </c>
      <c r="D8" s="8">
        <f>'[10]Расчёт для ФИН'!Q12</f>
        <v>19722</v>
      </c>
      <c r="E8" s="8">
        <f>'[10]Расчёт для ФИН'!R12</f>
        <v>5078</v>
      </c>
    </row>
    <row r="9" spans="2:5" x14ac:dyDescent="0.25">
      <c r="B9" s="6" t="s">
        <v>11</v>
      </c>
      <c r="C9" s="7">
        <f t="shared" si="0"/>
        <v>26572</v>
      </c>
      <c r="D9" s="8">
        <f>'[10]Расчёт для ФИН'!Q13</f>
        <v>22038</v>
      </c>
      <c r="E9" s="8">
        <f>'[10]Расчёт для ФИН'!R13</f>
        <v>4534</v>
      </c>
    </row>
    <row r="10" spans="2:5" x14ac:dyDescent="0.25">
      <c r="B10" s="6" t="s">
        <v>12</v>
      </c>
      <c r="C10" s="7">
        <f t="shared" si="0"/>
        <v>31930</v>
      </c>
      <c r="D10" s="8">
        <f>'[10]Расчёт для ФИН'!Q14</f>
        <v>26403</v>
      </c>
      <c r="E10" s="8">
        <f>'[10]Расчёт для ФИН'!R14</f>
        <v>5527</v>
      </c>
    </row>
    <row r="11" spans="2:5" x14ac:dyDescent="0.25">
      <c r="B11" s="6" t="s">
        <v>13</v>
      </c>
      <c r="C11" s="7">
        <f t="shared" si="0"/>
        <v>22912</v>
      </c>
      <c r="D11" s="8">
        <f>'[10]Расчёт для ФИН'!Q15</f>
        <v>18419</v>
      </c>
      <c r="E11" s="8">
        <f>'[10]Расчёт для ФИН'!R15</f>
        <v>4493</v>
      </c>
    </row>
    <row r="12" spans="2:5" x14ac:dyDescent="0.25">
      <c r="B12" s="6" t="s">
        <v>14</v>
      </c>
      <c r="C12" s="7">
        <f t="shared" si="0"/>
        <v>24652</v>
      </c>
      <c r="D12" s="8">
        <f>'[10]Расчёт для ФИН'!Q16</f>
        <v>20111</v>
      </c>
      <c r="E12" s="8">
        <f>'[10]Расчёт для ФИН'!R16</f>
        <v>4541</v>
      </c>
    </row>
    <row r="13" spans="2:5" x14ac:dyDescent="0.25">
      <c r="B13" s="6" t="s">
        <v>15</v>
      </c>
      <c r="C13" s="7">
        <f t="shared" si="0"/>
        <v>81337</v>
      </c>
      <c r="D13" s="8">
        <f>'[10]Расчёт для ФИН'!Q17</f>
        <v>62003</v>
      </c>
      <c r="E13" s="8">
        <f>'[10]Расчёт для ФИН'!R17</f>
        <v>19334</v>
      </c>
    </row>
    <row r="14" spans="2:5" x14ac:dyDescent="0.25">
      <c r="B14" s="6" t="s">
        <v>16</v>
      </c>
      <c r="C14" s="7">
        <f t="shared" si="0"/>
        <v>27470</v>
      </c>
      <c r="D14" s="8">
        <f>'[10]Расчёт для ФИН'!Q18</f>
        <v>22057</v>
      </c>
      <c r="E14" s="8">
        <f>'[10]Расчёт для ФИН'!R18</f>
        <v>5413</v>
      </c>
    </row>
    <row r="15" spans="2:5" x14ac:dyDescent="0.25">
      <c r="B15" s="6" t="s">
        <v>17</v>
      </c>
      <c r="C15" s="7">
        <f t="shared" si="0"/>
        <v>34923</v>
      </c>
      <c r="D15" s="8">
        <f>'[10]Расчёт для ФИН'!Q19</f>
        <v>28135</v>
      </c>
      <c r="E15" s="8">
        <f>'[10]Расчёт для ФИН'!R19</f>
        <v>6788</v>
      </c>
    </row>
    <row r="16" spans="2:5" x14ac:dyDescent="0.25">
      <c r="B16" s="6" t="s">
        <v>18</v>
      </c>
      <c r="C16" s="7">
        <f t="shared" si="0"/>
        <v>10345</v>
      </c>
      <c r="D16" s="8">
        <f>'[10]Расчёт для ФИН'!Q20</f>
        <v>8404</v>
      </c>
      <c r="E16" s="8">
        <f>'[10]Расчёт для ФИН'!R20</f>
        <v>1941</v>
      </c>
    </row>
    <row r="17" spans="2:5" x14ac:dyDescent="0.25">
      <c r="B17" s="6" t="s">
        <v>19</v>
      </c>
      <c r="C17" s="7">
        <f t="shared" si="0"/>
        <v>14606</v>
      </c>
      <c r="D17" s="8">
        <f>'[10]Расчёт для ФИН'!Q21</f>
        <v>11947</v>
      </c>
      <c r="E17" s="8">
        <f>'[10]Расчёт для ФИН'!R21</f>
        <v>2659</v>
      </c>
    </row>
    <row r="18" spans="2:5" x14ac:dyDescent="0.25">
      <c r="B18" s="6" t="s">
        <v>20</v>
      </c>
      <c r="C18" s="7">
        <f t="shared" si="0"/>
        <v>13898</v>
      </c>
      <c r="D18" s="8">
        <f>'[10]Расчёт для ФИН'!Q22</f>
        <v>11320</v>
      </c>
      <c r="E18" s="8">
        <f>'[10]Расчёт для ФИН'!R22</f>
        <v>2578</v>
      </c>
    </row>
    <row r="19" spans="2:5" x14ac:dyDescent="0.25">
      <c r="B19" s="6" t="s">
        <v>21</v>
      </c>
      <c r="C19" s="7">
        <f t="shared" si="0"/>
        <v>36834</v>
      </c>
      <c r="D19" s="8">
        <f>'[10]Расчёт для ФИН'!Q23</f>
        <v>29359</v>
      </c>
      <c r="E19" s="8">
        <f>'[10]Расчёт для ФИН'!R23</f>
        <v>7475</v>
      </c>
    </row>
    <row r="20" spans="2:5" x14ac:dyDescent="0.25">
      <c r="B20" s="6" t="s">
        <v>22</v>
      </c>
      <c r="C20" s="7">
        <f t="shared" si="0"/>
        <v>8447</v>
      </c>
      <c r="D20" s="8">
        <f>'[10]Расчёт для ФИН'!Q24</f>
        <v>6870</v>
      </c>
      <c r="E20" s="8">
        <f>'[10]Расчёт для ФИН'!R24</f>
        <v>1577</v>
      </c>
    </row>
    <row r="21" spans="2:5" x14ac:dyDescent="0.25">
      <c r="B21" s="6" t="s">
        <v>23</v>
      </c>
      <c r="C21" s="7">
        <f t="shared" si="0"/>
        <v>10286</v>
      </c>
      <c r="D21" s="8">
        <f>'[10]Расчёт для ФИН'!Q25</f>
        <v>8166</v>
      </c>
      <c r="E21" s="8">
        <f>'[10]Расчёт для ФИН'!R25</f>
        <v>2120</v>
      </c>
    </row>
    <row r="22" spans="2:5" x14ac:dyDescent="0.25">
      <c r="B22" s="6" t="s">
        <v>24</v>
      </c>
      <c r="C22" s="7">
        <f t="shared" si="0"/>
        <v>15687</v>
      </c>
      <c r="D22" s="8">
        <f>'[10]Расчёт для ФИН'!Q26</f>
        <v>12894</v>
      </c>
      <c r="E22" s="8">
        <f>'[10]Расчёт для ФИН'!R26</f>
        <v>2793</v>
      </c>
    </row>
    <row r="23" spans="2:5" x14ac:dyDescent="0.25">
      <c r="B23" s="6" t="s">
        <v>25</v>
      </c>
      <c r="C23" s="7">
        <f t="shared" si="0"/>
        <v>14360</v>
      </c>
      <c r="D23" s="8">
        <f>'[10]Расчёт для ФИН'!Q27</f>
        <v>11567</v>
      </c>
      <c r="E23" s="8">
        <f>'[10]Расчёт для ФИН'!R27</f>
        <v>2793</v>
      </c>
    </row>
    <row r="24" spans="2:5" x14ac:dyDescent="0.25">
      <c r="B24" s="6" t="s">
        <v>30</v>
      </c>
      <c r="C24" s="7">
        <f t="shared" si="0"/>
        <v>14282</v>
      </c>
      <c r="D24" s="8">
        <f>'[10]Расчёт для ФИН'!Q28</f>
        <v>14282</v>
      </c>
      <c r="E24" s="8">
        <f>'[10]Расчёт для ФИН'!R28</f>
        <v>0</v>
      </c>
    </row>
    <row r="25" spans="2:5" x14ac:dyDescent="0.25">
      <c r="B25" s="6" t="s">
        <v>26</v>
      </c>
      <c r="C25" s="7">
        <f t="shared" si="0"/>
        <v>9697</v>
      </c>
      <c r="D25" s="8">
        <f>'[10]Расчёт для ФИН'!Q29</f>
        <v>7916</v>
      </c>
      <c r="E25" s="8">
        <f>'[10]Расчёт для ФИН'!R29</f>
        <v>1781</v>
      </c>
    </row>
    <row r="26" spans="2:5" x14ac:dyDescent="0.25">
      <c r="B26" s="6" t="s">
        <v>27</v>
      </c>
      <c r="C26" s="7">
        <f t="shared" si="0"/>
        <v>5869</v>
      </c>
      <c r="D26" s="8">
        <f>'[10]Расчёт для ФИН'!Q30</f>
        <v>4861</v>
      </c>
      <c r="E26" s="8">
        <f>'[10]Расчёт для ФИН'!R30</f>
        <v>1008</v>
      </c>
    </row>
    <row r="27" spans="2:5" x14ac:dyDescent="0.25">
      <c r="B27" s="6" t="s">
        <v>31</v>
      </c>
      <c r="C27" s="7">
        <f t="shared" si="0"/>
        <v>156372</v>
      </c>
      <c r="D27" s="8">
        <f>'[10]Расчёт для ФИН'!Q31</f>
        <v>156372</v>
      </c>
      <c r="E27" s="8">
        <f>'[10]Расчёт для ФИН'!R31</f>
        <v>0</v>
      </c>
    </row>
    <row r="28" spans="2:5" x14ac:dyDescent="0.25">
      <c r="B28" s="6" t="s">
        <v>28</v>
      </c>
      <c r="C28" s="7">
        <f t="shared" si="0"/>
        <v>101784</v>
      </c>
      <c r="D28" s="8">
        <f>'[10]Расчёт для ФИН'!Q32</f>
        <v>100866</v>
      </c>
      <c r="E28" s="8">
        <f>'[10]Расчёт для ФИН'!R32</f>
        <v>918</v>
      </c>
    </row>
    <row r="29" spans="2:5" x14ac:dyDescent="0.25">
      <c r="B29" s="6" t="s">
        <v>32</v>
      </c>
      <c r="C29" s="7">
        <f t="shared" si="0"/>
        <v>39291</v>
      </c>
      <c r="D29" s="8">
        <f>'[10]Расчёт для ФИН'!Q33</f>
        <v>32548</v>
      </c>
      <c r="E29" s="8">
        <f>'[10]Расчёт для ФИН'!R33</f>
        <v>6743</v>
      </c>
    </row>
    <row r="30" spans="2:5" x14ac:dyDescent="0.25">
      <c r="B30" s="6" t="s">
        <v>29</v>
      </c>
      <c r="C30" s="7">
        <f t="shared" si="0"/>
        <v>9327</v>
      </c>
      <c r="D30" s="8">
        <f>'[10]Расчёт для ФИН'!Q34</f>
        <v>9327</v>
      </c>
      <c r="E30" s="8">
        <f>'[10]Расчёт для ФИН'!R34</f>
        <v>0</v>
      </c>
    </row>
    <row r="31" spans="2:5" x14ac:dyDescent="0.25">
      <c r="B31" s="18" t="s">
        <v>33</v>
      </c>
      <c r="C31" s="7">
        <f t="shared" si="0"/>
        <v>118748</v>
      </c>
      <c r="D31" s="8">
        <f>'[10]Расчёт для ФИН'!Q35</f>
        <v>0</v>
      </c>
      <c r="E31" s="8">
        <f>'[10]Расчёт для ФИН'!R35</f>
        <v>118748</v>
      </c>
    </row>
    <row r="32" spans="2:5" x14ac:dyDescent="0.25">
      <c r="B32" s="20" t="s">
        <v>34</v>
      </c>
      <c r="C32" s="7">
        <f t="shared" si="0"/>
        <v>5999</v>
      </c>
      <c r="D32" s="8">
        <f>'[10]Расчёт для ФИН'!Q36</f>
        <v>5996</v>
      </c>
      <c r="E32" s="8">
        <f>'[10]Расчёт для ФИН'!R36</f>
        <v>3</v>
      </c>
    </row>
    <row r="33" spans="2:6" x14ac:dyDescent="0.25">
      <c r="B33" s="19" t="s">
        <v>5</v>
      </c>
      <c r="C33" s="7">
        <f t="shared" si="0"/>
        <v>1436</v>
      </c>
      <c r="D33" s="8">
        <f>'[10]Расчёт для ФИН'!Q37</f>
        <v>1436</v>
      </c>
      <c r="E33" s="8">
        <f>'[10]Расчёт для ФИН'!R37</f>
        <v>0</v>
      </c>
    </row>
    <row r="34" spans="2:6" ht="16.5" thickBot="1" x14ac:dyDescent="0.3">
      <c r="B34" s="19" t="s">
        <v>35</v>
      </c>
      <c r="C34" s="21">
        <f t="shared" si="0"/>
        <v>1028</v>
      </c>
      <c r="D34" s="8">
        <f>'[10]Расчёт для ФИН'!Q38</f>
        <v>825</v>
      </c>
      <c r="E34" s="8">
        <f>'[10]Расчёт для ФИН'!R38</f>
        <v>203</v>
      </c>
    </row>
    <row r="35" spans="2:6" ht="16.5" thickBot="1" x14ac:dyDescent="0.3">
      <c r="B35" s="10" t="s">
        <v>3</v>
      </c>
      <c r="C35" s="11">
        <f t="shared" si="0"/>
        <v>1061454</v>
      </c>
      <c r="D35" s="12">
        <f>SUM(D5:D34)</f>
        <v>852406</v>
      </c>
      <c r="E35" s="13">
        <f>SUM(E5:E34)</f>
        <v>209048</v>
      </c>
      <c r="F35" s="2"/>
    </row>
    <row r="36" spans="2:6" x14ac:dyDescent="0.25">
      <c r="B36" s="3"/>
      <c r="D36" s="2"/>
      <c r="E36" s="2"/>
      <c r="F36" s="2"/>
    </row>
    <row r="37" spans="2:6" x14ac:dyDescent="0.25">
      <c r="B37" s="3"/>
      <c r="C37" s="4"/>
      <c r="D37" s="4"/>
      <c r="E37" s="4"/>
    </row>
    <row r="38" spans="2:6" x14ac:dyDescent="0.25">
      <c r="B38" s="5"/>
    </row>
  </sheetData>
  <mergeCells count="2">
    <mergeCell ref="B2:E2"/>
    <mergeCell ref="B3:E3"/>
  </mergeCells>
  <pageMargins left="0.2" right="0.2" top="0.21" bottom="0.22" header="0.17" footer="0.18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3205D-CF4F-4B36-8396-F7BFD4A9C2B1}">
  <dimension ref="B1:F38"/>
  <sheetViews>
    <sheetView tabSelected="1" zoomScale="91" zoomScaleNormal="91" workbookViewId="0">
      <selection activeCell="C12" sqref="C12"/>
    </sheetView>
  </sheetViews>
  <sheetFormatPr defaultRowHeight="15.75" x14ac:dyDescent="0.25"/>
  <cols>
    <col min="1" max="1" width="3.140625" style="1" customWidth="1"/>
    <col min="2" max="2" width="68.42578125" style="1" bestFit="1" customWidth="1"/>
    <col min="3" max="3" width="17.85546875" style="1" customWidth="1"/>
    <col min="4" max="4" width="12.42578125" style="1" bestFit="1" customWidth="1"/>
    <col min="5" max="6" width="9.140625" style="1"/>
    <col min="7" max="8" width="9.140625" style="1" customWidth="1"/>
    <col min="9" max="16384" width="9.140625" style="1"/>
  </cols>
  <sheetData>
    <row r="1" spans="2:5" ht="16.5" thickBot="1" x14ac:dyDescent="0.3"/>
    <row r="2" spans="2:5" x14ac:dyDescent="0.25">
      <c r="B2" s="26" t="s">
        <v>0</v>
      </c>
      <c r="C2" s="27"/>
      <c r="D2" s="28"/>
      <c r="E2" s="29"/>
    </row>
    <row r="3" spans="2:5" ht="16.5" thickBot="1" x14ac:dyDescent="0.3">
      <c r="B3" s="30" t="str">
        <f>"по состоянию на"&amp;" "&amp;TEXT([9]Расчёт!C2,"ДД.ММ.ГГГГ")&amp;" "&amp;"года"</f>
        <v>по состоянию на 01.10.2026 года</v>
      </c>
      <c r="C3" s="31"/>
      <c r="D3" s="32"/>
      <c r="E3" s="33"/>
    </row>
    <row r="4" spans="2:5" ht="16.5" thickBot="1" x14ac:dyDescent="0.3">
      <c r="B4" s="14" t="s">
        <v>6</v>
      </c>
      <c r="C4" s="15" t="s">
        <v>4</v>
      </c>
      <c r="D4" s="16" t="s">
        <v>1</v>
      </c>
      <c r="E4" s="17" t="s">
        <v>2</v>
      </c>
    </row>
    <row r="5" spans="2:5" x14ac:dyDescent="0.25">
      <c r="B5" s="6" t="s">
        <v>7</v>
      </c>
      <c r="C5" s="7">
        <f>D5+E5</f>
        <v>108654</v>
      </c>
      <c r="D5" s="8">
        <f>'[9]Расчёт для ФИН'!Q9</f>
        <v>108654</v>
      </c>
      <c r="E5" s="8">
        <f>'[9]Расчёт для ФИН'!R9</f>
        <v>0</v>
      </c>
    </row>
    <row r="6" spans="2:5" x14ac:dyDescent="0.25">
      <c r="B6" s="6" t="s">
        <v>8</v>
      </c>
      <c r="C6" s="7">
        <f t="shared" ref="C6:C35" si="0">D6+E6</f>
        <v>78130</v>
      </c>
      <c r="D6" s="8">
        <f>'[9]Расчёт для ФИН'!Q10</f>
        <v>78130</v>
      </c>
      <c r="E6" s="8">
        <f>'[9]Расчёт для ФИН'!R10</f>
        <v>0</v>
      </c>
    </row>
    <row r="7" spans="2:5" x14ac:dyDescent="0.25">
      <c r="B7" s="6" t="s">
        <v>9</v>
      </c>
      <c r="C7" s="7">
        <f t="shared" si="0"/>
        <v>12110</v>
      </c>
      <c r="D7" s="8">
        <f>'[9]Расчёт для ФИН'!Q11</f>
        <v>12110</v>
      </c>
      <c r="E7" s="8">
        <f>'[9]Расчёт для ФИН'!R11</f>
        <v>0</v>
      </c>
    </row>
    <row r="8" spans="2:5" x14ac:dyDescent="0.25">
      <c r="B8" s="6" t="s">
        <v>10</v>
      </c>
      <c r="C8" s="7">
        <f t="shared" si="0"/>
        <v>24726</v>
      </c>
      <c r="D8" s="8">
        <f>'[9]Расчёт для ФИН'!Q12</f>
        <v>19692</v>
      </c>
      <c r="E8" s="8">
        <f>'[9]Расчёт для ФИН'!R12</f>
        <v>5034</v>
      </c>
    </row>
    <row r="9" spans="2:5" x14ac:dyDescent="0.25">
      <c r="B9" s="6" t="s">
        <v>11</v>
      </c>
      <c r="C9" s="7">
        <f t="shared" si="0"/>
        <v>26580</v>
      </c>
      <c r="D9" s="8">
        <f>'[9]Расчёт для ФИН'!Q13</f>
        <v>22049</v>
      </c>
      <c r="E9" s="8">
        <f>'[9]Расчёт для ФИН'!R13</f>
        <v>4531</v>
      </c>
    </row>
    <row r="10" spans="2:5" x14ac:dyDescent="0.25">
      <c r="B10" s="6" t="s">
        <v>12</v>
      </c>
      <c r="C10" s="7">
        <f t="shared" si="0"/>
        <v>31852</v>
      </c>
      <c r="D10" s="8">
        <f>'[9]Расчёт для ФИН'!Q14</f>
        <v>26345</v>
      </c>
      <c r="E10" s="8">
        <f>'[9]Расчёт для ФИН'!R14</f>
        <v>5507</v>
      </c>
    </row>
    <row r="11" spans="2:5" x14ac:dyDescent="0.25">
      <c r="B11" s="6" t="s">
        <v>13</v>
      </c>
      <c r="C11" s="7">
        <f t="shared" si="0"/>
        <v>22844</v>
      </c>
      <c r="D11" s="8">
        <f>'[9]Расчёт для ФИН'!Q15</f>
        <v>18372</v>
      </c>
      <c r="E11" s="8">
        <f>'[9]Расчёт для ФИН'!R15</f>
        <v>4472</v>
      </c>
    </row>
    <row r="12" spans="2:5" x14ac:dyDescent="0.25">
      <c r="B12" s="6" t="s">
        <v>14</v>
      </c>
      <c r="C12" s="7">
        <f t="shared" si="0"/>
        <v>24646</v>
      </c>
      <c r="D12" s="8">
        <f>'[9]Расчёт для ФИН'!Q16</f>
        <v>20094</v>
      </c>
      <c r="E12" s="8">
        <f>'[9]Расчёт для ФИН'!R16</f>
        <v>4552</v>
      </c>
    </row>
    <row r="13" spans="2:5" x14ac:dyDescent="0.25">
      <c r="B13" s="6" t="s">
        <v>15</v>
      </c>
      <c r="C13" s="7">
        <f t="shared" si="0"/>
        <v>81744</v>
      </c>
      <c r="D13" s="8">
        <f>'[9]Расчёт для ФИН'!Q17</f>
        <v>62298</v>
      </c>
      <c r="E13" s="8">
        <f>'[9]Расчёт для ФИН'!R17</f>
        <v>19446</v>
      </c>
    </row>
    <row r="14" spans="2:5" x14ac:dyDescent="0.25">
      <c r="B14" s="6" t="s">
        <v>16</v>
      </c>
      <c r="C14" s="7">
        <f t="shared" si="0"/>
        <v>27403</v>
      </c>
      <c r="D14" s="8">
        <f>'[9]Расчёт для ФИН'!Q18</f>
        <v>22025</v>
      </c>
      <c r="E14" s="8">
        <f>'[9]Расчёт для ФИН'!R18</f>
        <v>5378</v>
      </c>
    </row>
    <row r="15" spans="2:5" x14ac:dyDescent="0.25">
      <c r="B15" s="6" t="s">
        <v>17</v>
      </c>
      <c r="C15" s="7">
        <f t="shared" si="0"/>
        <v>34937</v>
      </c>
      <c r="D15" s="8">
        <f>'[9]Расчёт для ФИН'!Q19</f>
        <v>28159</v>
      </c>
      <c r="E15" s="8">
        <f>'[9]Расчёт для ФИН'!R19</f>
        <v>6778</v>
      </c>
    </row>
    <row r="16" spans="2:5" x14ac:dyDescent="0.25">
      <c r="B16" s="6" t="s">
        <v>18</v>
      </c>
      <c r="C16" s="7">
        <f t="shared" si="0"/>
        <v>10369</v>
      </c>
      <c r="D16" s="8">
        <f>'[9]Расчёт для ФИН'!Q20</f>
        <v>8402</v>
      </c>
      <c r="E16" s="8">
        <f>'[9]Расчёт для ФИН'!R20</f>
        <v>1967</v>
      </c>
    </row>
    <row r="17" spans="2:5" x14ac:dyDescent="0.25">
      <c r="B17" s="6" t="s">
        <v>19</v>
      </c>
      <c r="C17" s="7">
        <f t="shared" si="0"/>
        <v>14593</v>
      </c>
      <c r="D17" s="8">
        <f>'[9]Расчёт для ФИН'!Q21</f>
        <v>11933</v>
      </c>
      <c r="E17" s="8">
        <f>'[9]Расчёт для ФИН'!R21</f>
        <v>2660</v>
      </c>
    </row>
    <row r="18" spans="2:5" x14ac:dyDescent="0.25">
      <c r="B18" s="6" t="s">
        <v>20</v>
      </c>
      <c r="C18" s="7">
        <f t="shared" si="0"/>
        <v>13843</v>
      </c>
      <c r="D18" s="8">
        <f>'[9]Расчёт для ФИН'!Q22</f>
        <v>11288</v>
      </c>
      <c r="E18" s="8">
        <f>'[9]Расчёт для ФИН'!R22</f>
        <v>2555</v>
      </c>
    </row>
    <row r="19" spans="2:5" x14ac:dyDescent="0.25">
      <c r="B19" s="6" t="s">
        <v>21</v>
      </c>
      <c r="C19" s="7">
        <f t="shared" si="0"/>
        <v>36741</v>
      </c>
      <c r="D19" s="8">
        <f>'[9]Расчёт для ФИН'!Q23</f>
        <v>29323</v>
      </c>
      <c r="E19" s="8">
        <f>'[9]Расчёт для ФИН'!R23</f>
        <v>7418</v>
      </c>
    </row>
    <row r="20" spans="2:5" x14ac:dyDescent="0.25">
      <c r="B20" s="6" t="s">
        <v>22</v>
      </c>
      <c r="C20" s="7">
        <f t="shared" si="0"/>
        <v>8413</v>
      </c>
      <c r="D20" s="8">
        <f>'[9]Расчёт для ФИН'!Q24</f>
        <v>6843</v>
      </c>
      <c r="E20" s="8">
        <f>'[9]Расчёт для ФИН'!R24</f>
        <v>1570</v>
      </c>
    </row>
    <row r="21" spans="2:5" x14ac:dyDescent="0.25">
      <c r="B21" s="6" t="s">
        <v>23</v>
      </c>
      <c r="C21" s="7">
        <f t="shared" si="0"/>
        <v>10251</v>
      </c>
      <c r="D21" s="8">
        <f>'[9]Расчёт для ФИН'!Q25</f>
        <v>8152</v>
      </c>
      <c r="E21" s="8">
        <f>'[9]Расчёт для ФИН'!R25</f>
        <v>2099</v>
      </c>
    </row>
    <row r="22" spans="2:5" x14ac:dyDescent="0.25">
      <c r="B22" s="6" t="s">
        <v>24</v>
      </c>
      <c r="C22" s="7">
        <f t="shared" si="0"/>
        <v>15663</v>
      </c>
      <c r="D22" s="8">
        <f>'[9]Расчёт для ФИН'!Q26</f>
        <v>12881</v>
      </c>
      <c r="E22" s="8">
        <f>'[9]Расчёт для ФИН'!R26</f>
        <v>2782</v>
      </c>
    </row>
    <row r="23" spans="2:5" x14ac:dyDescent="0.25">
      <c r="B23" s="6" t="s">
        <v>25</v>
      </c>
      <c r="C23" s="7">
        <f t="shared" si="0"/>
        <v>14329</v>
      </c>
      <c r="D23" s="8">
        <f>'[9]Расчёт для ФИН'!Q27</f>
        <v>11544</v>
      </c>
      <c r="E23" s="8">
        <f>'[9]Расчёт для ФИН'!R27</f>
        <v>2785</v>
      </c>
    </row>
    <row r="24" spans="2:5" x14ac:dyDescent="0.25">
      <c r="B24" s="6" t="s">
        <v>30</v>
      </c>
      <c r="C24" s="7">
        <f t="shared" si="0"/>
        <v>14285</v>
      </c>
      <c r="D24" s="8">
        <f>'[9]Расчёт для ФИН'!Q28</f>
        <v>14285</v>
      </c>
      <c r="E24" s="8">
        <f>'[9]Расчёт для ФИН'!R28</f>
        <v>0</v>
      </c>
    </row>
    <row r="25" spans="2:5" x14ac:dyDescent="0.25">
      <c r="B25" s="6" t="s">
        <v>26</v>
      </c>
      <c r="C25" s="7">
        <f t="shared" si="0"/>
        <v>9671</v>
      </c>
      <c r="D25" s="8">
        <f>'[9]Расчёт для ФИН'!Q29</f>
        <v>7901</v>
      </c>
      <c r="E25" s="8">
        <f>'[9]Расчёт для ФИН'!R29</f>
        <v>1770</v>
      </c>
    </row>
    <row r="26" spans="2:5" x14ac:dyDescent="0.25">
      <c r="B26" s="6" t="s">
        <v>27</v>
      </c>
      <c r="C26" s="7">
        <f t="shared" si="0"/>
        <v>5866</v>
      </c>
      <c r="D26" s="8">
        <f>'[9]Расчёт для ФИН'!Q30</f>
        <v>4862</v>
      </c>
      <c r="E26" s="8">
        <f>'[9]Расчёт для ФИН'!R30</f>
        <v>1004</v>
      </c>
    </row>
    <row r="27" spans="2:5" x14ac:dyDescent="0.25">
      <c r="B27" s="6" t="s">
        <v>31</v>
      </c>
      <c r="C27" s="7">
        <f t="shared" si="0"/>
        <v>156779</v>
      </c>
      <c r="D27" s="8">
        <f>'[9]Расчёт для ФИН'!Q31</f>
        <v>156779</v>
      </c>
      <c r="E27" s="8">
        <f>'[9]Расчёт для ФИН'!R31</f>
        <v>0</v>
      </c>
    </row>
    <row r="28" spans="2:5" x14ac:dyDescent="0.25">
      <c r="B28" s="6" t="s">
        <v>28</v>
      </c>
      <c r="C28" s="7">
        <f t="shared" si="0"/>
        <v>101872</v>
      </c>
      <c r="D28" s="8">
        <f>'[9]Расчёт для ФИН'!Q32</f>
        <v>100903</v>
      </c>
      <c r="E28" s="8">
        <f>'[9]Расчёт для ФИН'!R32</f>
        <v>969</v>
      </c>
    </row>
    <row r="29" spans="2:5" x14ac:dyDescent="0.25">
      <c r="B29" s="6" t="s">
        <v>32</v>
      </c>
      <c r="C29" s="7">
        <f t="shared" si="0"/>
        <v>39332</v>
      </c>
      <c r="D29" s="8">
        <f>'[9]Расчёт для ФИН'!Q33</f>
        <v>32608</v>
      </c>
      <c r="E29" s="8">
        <f>'[9]Расчёт для ФИН'!R33</f>
        <v>6724</v>
      </c>
    </row>
    <row r="30" spans="2:5" x14ac:dyDescent="0.25">
      <c r="B30" s="6" t="s">
        <v>29</v>
      </c>
      <c r="C30" s="7">
        <f t="shared" si="0"/>
        <v>9240</v>
      </c>
      <c r="D30" s="8">
        <f>'[9]Расчёт для ФИН'!Q34</f>
        <v>9240</v>
      </c>
      <c r="E30" s="8">
        <f>'[9]Расчёт для ФИН'!R34</f>
        <v>0</v>
      </c>
    </row>
    <row r="31" spans="2:5" x14ac:dyDescent="0.25">
      <c r="B31" s="18" t="s">
        <v>33</v>
      </c>
      <c r="C31" s="7">
        <f t="shared" si="0"/>
        <v>118326</v>
      </c>
      <c r="D31" s="8">
        <f>'[9]Расчёт для ФИН'!Q35</f>
        <v>0</v>
      </c>
      <c r="E31" s="8">
        <f>'[9]Расчёт для ФИН'!R35</f>
        <v>118326</v>
      </c>
    </row>
    <row r="32" spans="2:5" x14ac:dyDescent="0.25">
      <c r="B32" s="20" t="s">
        <v>34</v>
      </c>
      <c r="C32" s="7">
        <f t="shared" si="0"/>
        <v>6300</v>
      </c>
      <c r="D32" s="8">
        <f>'[9]Расчёт для ФИН'!Q36</f>
        <v>6299</v>
      </c>
      <c r="E32" s="8">
        <f>'[9]Расчёт для ФИН'!R36</f>
        <v>1</v>
      </c>
    </row>
    <row r="33" spans="2:6" x14ac:dyDescent="0.25">
      <c r="B33" s="19" t="s">
        <v>5</v>
      </c>
      <c r="C33" s="7">
        <f t="shared" si="0"/>
        <v>1241</v>
      </c>
      <c r="D33" s="8">
        <f>'[9]Расчёт для ФИН'!Q37</f>
        <v>1241</v>
      </c>
      <c r="E33" s="8">
        <f>'[9]Расчёт для ФИН'!R37</f>
        <v>0</v>
      </c>
    </row>
    <row r="34" spans="2:6" ht="16.5" thickBot="1" x14ac:dyDescent="0.3">
      <c r="B34" s="19" t="s">
        <v>35</v>
      </c>
      <c r="C34" s="21">
        <f t="shared" si="0"/>
        <v>1133</v>
      </c>
      <c r="D34" s="8">
        <f>'[9]Расчёт для ФИН'!Q38</f>
        <v>912</v>
      </c>
      <c r="E34" s="8">
        <f>'[9]Расчёт для ФИН'!R38</f>
        <v>221</v>
      </c>
    </row>
    <row r="35" spans="2:6" ht="16.5" thickBot="1" x14ac:dyDescent="0.3">
      <c r="B35" s="10" t="s">
        <v>3</v>
      </c>
      <c r="C35" s="11">
        <f t="shared" si="0"/>
        <v>1061873</v>
      </c>
      <c r="D35" s="12">
        <f>SUM(D5:D34)</f>
        <v>853324</v>
      </c>
      <c r="E35" s="13">
        <f>SUM(E5:E34)</f>
        <v>208549</v>
      </c>
      <c r="F35" s="2"/>
    </row>
    <row r="36" spans="2:6" x14ac:dyDescent="0.25">
      <c r="B36" s="3"/>
      <c r="D36" s="2"/>
      <c r="E36" s="2"/>
      <c r="F36" s="2"/>
    </row>
    <row r="37" spans="2:6" x14ac:dyDescent="0.25">
      <c r="B37" s="3"/>
      <c r="C37" s="4"/>
      <c r="D37" s="4"/>
      <c r="E37" s="4"/>
    </row>
    <row r="38" spans="2:6" x14ac:dyDescent="0.25">
      <c r="B38" s="5"/>
    </row>
  </sheetData>
  <mergeCells count="2">
    <mergeCell ref="B2:E2"/>
    <mergeCell ref="B3:E3"/>
  </mergeCells>
  <pageMargins left="0.2" right="0.2" top="0.21" bottom="0.22" header="0.17" footer="0.18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БАРСУКОВ</dc:creator>
  <cp:lastModifiedBy>Уткин Виктор Валентинович</cp:lastModifiedBy>
  <cp:lastPrinted>2018-05-08T11:42:39Z</cp:lastPrinted>
  <dcterms:created xsi:type="dcterms:W3CDTF">2011-08-12T07:16:14Z</dcterms:created>
  <dcterms:modified xsi:type="dcterms:W3CDTF">2026-10-01T11:49:12Z</dcterms:modified>
</cp:coreProperties>
</file>